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'Лист1'!$7:$9</definedName>
    <definedName name="_xlnm.Print_Area" localSheetId="0">'Лист1'!$A$1:$L$125</definedName>
  </definedNames>
  <calcPr fullCalcOnLoad="1"/>
</workbook>
</file>

<file path=xl/sharedStrings.xml><?xml version="1.0" encoding="utf-8"?>
<sst xmlns="http://schemas.openxmlformats.org/spreadsheetml/2006/main" count="182" uniqueCount="168">
  <si>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</si>
  <si>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</si>
  <si>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</si>
  <si>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</si>
  <si>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</si>
  <si>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 xml:space="preserve"> Плата за землю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</si>
  <si>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</si>
  <si>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</si>
  <si>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</si>
  <si>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</si>
  <si>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</si>
  <si>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</si>
  <si>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</si>
  <si>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</si>
  <si>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</si>
  <si>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</si>
  <si>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</si>
  <si>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</si>
  <si>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</si>
  <si>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</si>
  <si>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</si>
  <si>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</si>
  <si>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</si>
  <si>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</si>
  <si>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</si>
  <si>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</si>
  <si>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</si>
  <si>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</si>
  <si>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</si>
  <si>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</si>
  <si>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</si>
  <si>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</si>
  <si>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</si>
  <si>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</si>
  <si>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</si>
  <si>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</si>
  <si>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</si>
  <si>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</si>
  <si>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</si>
  <si>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</si>
  <si>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</si>
  <si>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</si>
  <si>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</si>
  <si>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</si>
  <si>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</si>
  <si>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</si>
  <si>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</si>
  <si>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</si>
  <si>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</si>
  <si>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</si>
  <si>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</si>
  <si>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</si>
  <si>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</si>
  <si>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</si>
  <si>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</si>
  <si>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</si>
  <si>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</si>
  <si>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</si>
  <si>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</si>
  <si>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</si>
  <si>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у % до річного плану</t>
  </si>
  <si>
    <t>Збір за першу реєстрацію транспортних засобів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</si>
  <si>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</si>
  <si>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</si>
  <si>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</si>
  <si>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Податок на доходи фізичних осіб</t>
  </si>
  <si>
    <t>Податок з власників транспортних засобів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</si>
  <si>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</si>
  <si>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</si>
  <si>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</si>
  <si>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</si>
  <si>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</si>
  <si>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</si>
  <si>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</si>
  <si>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</si>
  <si>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</si>
  <si>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Податки на власність</t>
  </si>
  <si>
    <t>Збори та плата за спеціальне використання природних ресурсів </t>
  </si>
  <si>
    <t>Місцеві податки і збори</t>
  </si>
  <si>
    <t>Місцеві податки і збори, нараховані до 1 січня 2011 року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</si>
  <si>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</si>
  <si>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</si>
  <si>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</si>
  <si>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</si>
  <si>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</si>
  <si>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</si>
  <si>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Реєстраційний збір за проведення державної реєстрації юридичних осіб та фізичних осіб - підприємців </t>
  </si>
  <si>
    <t>Державне мито 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</si>
  <si>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</si>
  <si>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</si>
  <si>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</si>
  <si>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</si>
  <si>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</si>
  <si>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</si>
  <si>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</si>
  <si>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</si>
  <si>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</si>
  <si>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</si>
  <si>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</si>
  <si>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</si>
  <si>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</si>
  <si>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</si>
  <si>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</si>
  <si>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</si>
  <si>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</si>
  <si>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</si>
  <si>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</si>
  <si>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</si>
  <si>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</si>
  <si>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</si>
  <si>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</si>
  <si>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</si>
  <si>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</si>
  <si>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</si>
  <si>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</si>
  <si>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</si>
  <si>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</si>
  <si>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Дотацiя житлово-комунальному господарству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</si>
  <si>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</si>
  <si>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</si>
  <si>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</si>
  <si>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</si>
  <si>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Погашення заборгованості на теплову енергоію, що вироблялася, транспортувалася та постачалася населенню, яка виникла в звязку з невідповідністю фактичної вартості теплової енергії тарифам, що затверджувалися обо погоджувалися органами державної влади чи органами місцевого самоврядування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</si>
  <si>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</si>
  <si>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</si>
  <si>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</si>
  <si>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</si>
  <si>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</si>
  <si>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Капiтальнi вкладення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</si>
  <si>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</si>
  <si>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</si>
  <si>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</si>
  <si>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</si>
  <si>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</si>
  <si>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</si>
  <si>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</si>
  <si>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</si>
  <si>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</si>
  <si>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</si>
  <si>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</si>
  <si>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</si>
  <si>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</si>
  <si>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Видатки, не віднесені до основних груп</t>
  </si>
  <si>
    <t>Разом видатків</t>
  </si>
  <si>
    <t>ВИДАТКИ</t>
  </si>
  <si>
    <t>Землеустрій</t>
  </si>
  <si>
    <t>План на 2014р. з урахуванням внесених змін</t>
  </si>
  <si>
    <t>виконання  2013року</t>
  </si>
  <si>
    <t>плану на  2014 рік</t>
  </si>
  <si>
    <t>Додаток</t>
  </si>
  <si>
    <t>Податок на нерухоме майно, відмінне від земельної ділянки </t>
  </si>
  <si>
    <t>Туристичний збір </t>
  </si>
  <si>
    <t>Збір за провадження деяких видів підприємницької діяльності </t>
  </si>
  <si>
    <t>Єдиний податок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</si>
  <si>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</si>
  <si>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</si>
  <si>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  про виконання міського бюджету м. Лисичанська за 2014 рік</t>
  </si>
  <si>
    <t>Виконано          за  2013 рік</t>
  </si>
  <si>
    <t>План                           на   2014 рік з урахуванням внесених змін</t>
  </si>
  <si>
    <t xml:space="preserve">Виконано за  2014 рік </t>
  </si>
  <si>
    <t>виконан-ня  2013року</t>
  </si>
  <si>
    <t>Виконано                  за   2013 рік</t>
  </si>
  <si>
    <t xml:space="preserve">Виконано за   2014 рік </t>
  </si>
  <si>
    <t>до рішення міської ради</t>
  </si>
  <si>
    <t>від 26.02.2015 р. № 79/1268</t>
  </si>
  <si>
    <t>Перший заступник міського голови</t>
  </si>
  <si>
    <t>Секретар міської ради                                                                                             М.Л.Власов</t>
  </si>
  <si>
    <t xml:space="preserve">         А.Л. Шальнєв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</si>
</sst>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4"/>
      <name val="Arial Cyr"/>
      <family val="2"/>
    </font>
    <font>
      <b/>
      <sz val="12"/>
      <color indexed="12"/>
      <name val="Arial Cyr"/>
      <family val="0"/>
    </font>
    <font>
      <sz val="14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vertical="top" wrapText="1"/>
      <protection/>
    </xf>
    <xf numFmtId="0" fontId="10" fillId="0" borderId="7" xfId="0" applyFont="1" applyBorder="1" applyAlignment="1" applyProtection="1">
      <alignment vertical="top" wrapText="1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 vertical="top" wrapText="1"/>
      <protection/>
    </xf>
    <xf numFmtId="174" fontId="9" fillId="0" borderId="1" xfId="0" applyNumberFormat="1" applyFont="1" applyBorder="1" applyAlignment="1" applyProtection="1">
      <alignment/>
      <protection/>
    </xf>
    <xf numFmtId="0" fontId="8" fillId="0" borderId="9" xfId="0" applyFont="1" applyBorder="1" applyAlignment="1">
      <alignment/>
    </xf>
    <xf numFmtId="0" fontId="8" fillId="0" borderId="9" xfId="0" applyFont="1" applyBorder="1" applyAlignment="1" applyProtection="1">
      <alignment vertical="top" wrapText="1"/>
      <protection/>
    </xf>
    <xf numFmtId="174" fontId="9" fillId="0" borderId="10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8" fillId="0" borderId="11" xfId="0" applyNumberFormat="1" applyFont="1" applyBorder="1" applyAlignment="1" applyProtection="1">
      <alignment wrapText="1"/>
      <protection/>
    </xf>
    <xf numFmtId="174" fontId="8" fillId="0" borderId="12" xfId="0" applyNumberFormat="1" applyFont="1" applyBorder="1" applyAlignment="1" applyProtection="1">
      <alignment wrapText="1"/>
      <protection/>
    </xf>
    <xf numFmtId="174" fontId="9" fillId="0" borderId="13" xfId="0" applyNumberFormat="1" applyFont="1" applyBorder="1" applyAlignment="1" applyProtection="1">
      <alignment/>
      <protection/>
    </xf>
    <xf numFmtId="174" fontId="9" fillId="0" borderId="14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/>
      <protection/>
    </xf>
    <xf numFmtId="174" fontId="8" fillId="0" borderId="16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 wrapText="1"/>
      <protection/>
    </xf>
    <xf numFmtId="174" fontId="8" fillId="0" borderId="16" xfId="0" applyNumberFormat="1" applyFont="1" applyBorder="1" applyAlignment="1" applyProtection="1">
      <alignment wrapText="1"/>
      <protection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8" fillId="0" borderId="15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8" fillId="0" borderId="17" xfId="0" applyNumberFormat="1" applyFont="1" applyBorder="1" applyAlignment="1" applyProtection="1">
      <alignment wrapText="1"/>
      <protection/>
    </xf>
    <xf numFmtId="174" fontId="8" fillId="0" borderId="18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21" xfId="0" applyFont="1" applyBorder="1" applyAlignment="1">
      <alignment/>
    </xf>
    <xf numFmtId="189" fontId="14" fillId="0" borderId="21" xfId="0" applyNumberFormat="1" applyFont="1" applyBorder="1" applyAlignment="1">
      <alignment/>
    </xf>
    <xf numFmtId="0" fontId="4" fillId="0" borderId="21" xfId="0" applyFont="1" applyBorder="1" applyAlignment="1">
      <alignment vertical="top"/>
    </xf>
    <xf numFmtId="4" fontId="4" fillId="0" borderId="21" xfId="0" applyNumberFormat="1" applyFont="1" applyBorder="1" applyAlignment="1">
      <alignment vertical="top" wrapText="1"/>
    </xf>
    <xf numFmtId="189" fontId="4" fillId="0" borderId="21" xfId="0" applyNumberFormat="1" applyFont="1" applyBorder="1" applyAlignment="1">
      <alignment vertical="top" wrapText="1"/>
    </xf>
    <xf numFmtId="189" fontId="4" fillId="0" borderId="22" xfId="0" applyNumberFormat="1" applyFont="1" applyBorder="1" applyAlignment="1">
      <alignment vertical="top" wrapText="1"/>
    </xf>
    <xf numFmtId="0" fontId="14" fillId="0" borderId="23" xfId="0" applyFont="1" applyBorder="1" applyAlignment="1">
      <alignment vertical="top"/>
    </xf>
    <xf numFmtId="189" fontId="4" fillId="0" borderId="24" xfId="0" applyNumberFormat="1" applyFont="1" applyBorder="1" applyAlignment="1">
      <alignment vertical="top" wrapText="1"/>
    </xf>
    <xf numFmtId="0" fontId="14" fillId="0" borderId="25" xfId="0" applyFont="1" applyBorder="1" applyAlignment="1">
      <alignment vertical="top"/>
    </xf>
    <xf numFmtId="0" fontId="14" fillId="0" borderId="25" xfId="0" applyFont="1" applyBorder="1" applyAlignment="1">
      <alignment vertical="top" wrapText="1"/>
    </xf>
    <xf numFmtId="4" fontId="14" fillId="0" borderId="25" xfId="0" applyNumberFormat="1" applyFont="1" applyBorder="1" applyAlignment="1">
      <alignment vertical="top" wrapText="1"/>
    </xf>
    <xf numFmtId="189" fontId="4" fillId="0" borderId="26" xfId="0" applyNumberFormat="1" applyFont="1" applyBorder="1" applyAlignment="1">
      <alignment vertical="top" wrapText="1"/>
    </xf>
    <xf numFmtId="189" fontId="4" fillId="0" borderId="27" xfId="0" applyNumberFormat="1" applyFont="1" applyBorder="1" applyAlignment="1">
      <alignment vertical="top" wrapText="1"/>
    </xf>
    <xf numFmtId="189" fontId="14" fillId="0" borderId="24" xfId="0" applyNumberFormat="1" applyFont="1" applyBorder="1" applyAlignment="1">
      <alignment vertical="top" wrapText="1"/>
    </xf>
    <xf numFmtId="189" fontId="14" fillId="0" borderId="26" xfId="0" applyNumberFormat="1" applyFont="1" applyBorder="1" applyAlignment="1">
      <alignment vertical="top" wrapText="1"/>
    </xf>
    <xf numFmtId="189" fontId="4" fillId="0" borderId="20" xfId="0" applyNumberFormat="1" applyFont="1" applyBorder="1" applyAlignment="1">
      <alignment vertical="top" wrapText="1"/>
    </xf>
    <xf numFmtId="0" fontId="14" fillId="0" borderId="27" xfId="0" applyFont="1" applyBorder="1" applyAlignment="1">
      <alignment vertical="top"/>
    </xf>
    <xf numFmtId="4" fontId="14" fillId="0" borderId="27" xfId="0" applyNumberFormat="1" applyFont="1" applyBorder="1" applyAlignment="1">
      <alignment vertical="top" wrapText="1"/>
    </xf>
    <xf numFmtId="4" fontId="14" fillId="0" borderId="24" xfId="0" applyNumberFormat="1" applyFont="1" applyBorder="1" applyAlignment="1">
      <alignment vertical="top" wrapText="1"/>
    </xf>
    <xf numFmtId="4" fontId="14" fillId="0" borderId="26" xfId="0" applyNumberFormat="1" applyFont="1" applyBorder="1" applyAlignment="1">
      <alignment vertical="top" wrapText="1"/>
    </xf>
    <xf numFmtId="0" fontId="4" fillId="0" borderId="21" xfId="0" applyFont="1" applyFill="1" applyBorder="1" applyAlignment="1">
      <alignment vertical="top"/>
    </xf>
    <xf numFmtId="0" fontId="14" fillId="0" borderId="21" xfId="0" applyFont="1" applyBorder="1" applyAlignment="1">
      <alignment vertical="top"/>
    </xf>
    <xf numFmtId="0" fontId="14" fillId="0" borderId="1" xfId="0" applyFont="1" applyBorder="1" applyAlignment="1">
      <alignment wrapText="1"/>
    </xf>
    <xf numFmtId="189" fontId="14" fillId="0" borderId="23" xfId="0" applyNumberFormat="1" applyFont="1" applyBorder="1" applyAlignment="1">
      <alignment vertical="top" wrapText="1"/>
    </xf>
    <xf numFmtId="189" fontId="14" fillId="0" borderId="25" xfId="0" applyNumberFormat="1" applyFont="1" applyBorder="1" applyAlignment="1">
      <alignment vertical="top" wrapText="1"/>
    </xf>
    <xf numFmtId="0" fontId="14" fillId="0" borderId="24" xfId="0" applyFont="1" applyBorder="1" applyAlignment="1">
      <alignment vertical="top"/>
    </xf>
    <xf numFmtId="4" fontId="14" fillId="0" borderId="28" xfId="0" applyNumberFormat="1" applyFont="1" applyBorder="1" applyAlignment="1">
      <alignment vertical="top" wrapText="1"/>
    </xf>
    <xf numFmtId="0" fontId="14" fillId="0" borderId="29" xfId="0" applyFont="1" applyBorder="1" applyAlignment="1">
      <alignment vertical="top"/>
    </xf>
    <xf numFmtId="0" fontId="14" fillId="0" borderId="30" xfId="0" applyFont="1" applyBorder="1" applyAlignment="1">
      <alignment vertical="top" wrapText="1"/>
    </xf>
    <xf numFmtId="4" fontId="14" fillId="0" borderId="29" xfId="0" applyNumberFormat="1" applyFont="1" applyBorder="1" applyAlignment="1">
      <alignment vertical="top" wrapText="1"/>
    </xf>
    <xf numFmtId="4" fontId="14" fillId="0" borderId="31" xfId="0" applyNumberFormat="1" applyFont="1" applyBorder="1" applyAlignment="1">
      <alignment vertical="top" wrapText="1"/>
    </xf>
    <xf numFmtId="189" fontId="14" fillId="0" borderId="29" xfId="0" applyNumberFormat="1" applyFont="1" applyBorder="1" applyAlignment="1">
      <alignment vertical="top" wrapText="1"/>
    </xf>
    <xf numFmtId="189" fontId="4" fillId="0" borderId="29" xfId="0" applyNumberFormat="1" applyFont="1" applyBorder="1" applyAlignment="1">
      <alignment vertical="top" wrapText="1"/>
    </xf>
    <xf numFmtId="4" fontId="14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4" fontId="4" fillId="0" borderId="21" xfId="0" applyNumberFormat="1" applyFont="1" applyBorder="1" applyAlignment="1">
      <alignment vertical="top"/>
    </xf>
    <xf numFmtId="0" fontId="14" fillId="0" borderId="34" xfId="0" applyFont="1" applyBorder="1" applyAlignment="1">
      <alignment vertical="top" wrapText="1"/>
    </xf>
    <xf numFmtId="0" fontId="14" fillId="0" borderId="35" xfId="0" applyFont="1" applyBorder="1" applyAlignment="1">
      <alignment wrapText="1"/>
    </xf>
    <xf numFmtId="4" fontId="14" fillId="0" borderId="36" xfId="0" applyNumberFormat="1" applyFont="1" applyBorder="1" applyAlignment="1">
      <alignment vertical="top" wrapText="1"/>
    </xf>
    <xf numFmtId="0" fontId="14" fillId="0" borderId="37" xfId="0" applyFont="1" applyBorder="1" applyAlignment="1">
      <alignment wrapText="1"/>
    </xf>
    <xf numFmtId="4" fontId="14" fillId="0" borderId="30" xfId="0" applyNumberFormat="1" applyFont="1" applyBorder="1" applyAlignment="1">
      <alignment vertical="top" wrapText="1"/>
    </xf>
    <xf numFmtId="0" fontId="14" fillId="0" borderId="26" xfId="0" applyFont="1" applyBorder="1" applyAlignment="1">
      <alignment vertical="top"/>
    </xf>
    <xf numFmtId="0" fontId="14" fillId="0" borderId="38" xfId="0" applyFont="1" applyBorder="1" applyAlignment="1">
      <alignment wrapText="1"/>
    </xf>
    <xf numFmtId="4" fontId="14" fillId="0" borderId="39" xfId="0" applyNumberFormat="1" applyFont="1" applyBorder="1" applyAlignment="1">
      <alignment vertical="top" wrapText="1"/>
    </xf>
    <xf numFmtId="0" fontId="4" fillId="0" borderId="40" xfId="0" applyFont="1" applyBorder="1" applyAlignment="1">
      <alignment vertical="top"/>
    </xf>
    <xf numFmtId="0" fontId="4" fillId="0" borderId="0" xfId="0" applyFont="1" applyAlignment="1">
      <alignment horizontal="right"/>
    </xf>
    <xf numFmtId="0" fontId="1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/>
    </xf>
    <xf numFmtId="0" fontId="17" fillId="0" borderId="0" xfId="0" applyFont="1" applyAlignment="1">
      <alignment/>
    </xf>
    <xf numFmtId="0" fontId="4" fillId="0" borderId="41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4" fillId="0" borderId="44" xfId="0" applyFont="1" applyBorder="1" applyAlignment="1">
      <alignment/>
    </xf>
    <xf numFmtId="4" fontId="0" fillId="0" borderId="0" xfId="0" applyNumberFormat="1" applyAlignment="1">
      <alignment/>
    </xf>
    <xf numFmtId="4" fontId="0" fillId="0" borderId="45" xfId="0" applyNumberForma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20" xfId="0" applyFont="1" applyBorder="1" applyAlignment="1">
      <alignment vertical="top"/>
    </xf>
    <xf numFmtId="189" fontId="14" fillId="0" borderId="2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0" fontId="14" fillId="0" borderId="27" xfId="0" applyFont="1" applyBorder="1" applyAlignment="1">
      <alignment vertical="center"/>
    </xf>
    <xf numFmtId="189" fontId="14" fillId="0" borderId="22" xfId="0" applyNumberFormat="1" applyFont="1" applyBorder="1" applyAlignment="1">
      <alignment vertical="top" wrapText="1"/>
    </xf>
    <xf numFmtId="189" fontId="14" fillId="0" borderId="27" xfId="0" applyNumberFormat="1" applyFont="1" applyBorder="1" applyAlignment="1">
      <alignment vertical="top" wrapText="1"/>
    </xf>
    <xf numFmtId="0" fontId="14" fillId="0" borderId="24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29" xfId="0" applyFont="1" applyBorder="1" applyAlignment="1">
      <alignment vertical="top" wrapText="1"/>
    </xf>
    <xf numFmtId="4" fontId="4" fillId="0" borderId="21" xfId="0" applyNumberFormat="1" applyFont="1" applyFill="1" applyBorder="1" applyAlignment="1">
      <alignment vertical="top" wrapText="1"/>
    </xf>
    <xf numFmtId="4" fontId="14" fillId="0" borderId="25" xfId="0" applyNumberFormat="1" applyFont="1" applyFill="1" applyBorder="1" applyAlignment="1">
      <alignment vertical="top" wrapText="1"/>
    </xf>
    <xf numFmtId="4" fontId="14" fillId="0" borderId="27" xfId="0" applyNumberFormat="1" applyFont="1" applyFill="1" applyBorder="1" applyAlignment="1">
      <alignment vertical="top" wrapText="1"/>
    </xf>
    <xf numFmtId="4" fontId="14" fillId="0" borderId="26" xfId="0" applyNumberFormat="1" applyFont="1" applyFill="1" applyBorder="1" applyAlignment="1">
      <alignment vertical="top" wrapText="1"/>
    </xf>
    <xf numFmtId="4" fontId="14" fillId="0" borderId="29" xfId="0" applyNumberFormat="1" applyFont="1" applyFill="1" applyBorder="1" applyAlignment="1">
      <alignment vertical="top" wrapText="1"/>
    </xf>
    <xf numFmtId="4" fontId="4" fillId="0" borderId="21" xfId="0" applyNumberFormat="1" applyFont="1" applyFill="1" applyBorder="1" applyAlignment="1">
      <alignment vertical="top"/>
    </xf>
    <xf numFmtId="4" fontId="14" fillId="0" borderId="24" xfId="0" applyNumberFormat="1" applyFont="1" applyFill="1" applyBorder="1" applyAlignment="1">
      <alignment vertical="top" wrapText="1"/>
    </xf>
    <xf numFmtId="4" fontId="20" fillId="0" borderId="21" xfId="0" applyNumberFormat="1" applyFont="1" applyBorder="1" applyAlignment="1">
      <alignment vertical="top" wrapText="1"/>
    </xf>
    <xf numFmtId="4" fontId="21" fillId="0" borderId="25" xfId="0" applyNumberFormat="1" applyFont="1" applyBorder="1" applyAlignment="1">
      <alignment vertical="top" wrapText="1"/>
    </xf>
    <xf numFmtId="4" fontId="21" fillId="0" borderId="27" xfId="0" applyNumberFormat="1" applyFont="1" applyBorder="1" applyAlignment="1">
      <alignment vertical="top" wrapText="1"/>
    </xf>
    <xf numFmtId="4" fontId="21" fillId="0" borderId="26" xfId="0" applyNumberFormat="1" applyFont="1" applyBorder="1" applyAlignment="1">
      <alignment vertical="top" wrapText="1"/>
    </xf>
    <xf numFmtId="4" fontId="21" fillId="0" borderId="29" xfId="0" applyNumberFormat="1" applyFont="1" applyBorder="1" applyAlignment="1">
      <alignment vertical="top" wrapText="1"/>
    </xf>
    <xf numFmtId="4" fontId="21" fillId="0" borderId="24" xfId="0" applyNumberFormat="1" applyFont="1" applyBorder="1" applyAlignment="1">
      <alignment vertical="top" wrapText="1"/>
    </xf>
    <xf numFmtId="4" fontId="22" fillId="0" borderId="21" xfId="0" applyNumberFormat="1" applyFont="1" applyBorder="1" applyAlignment="1">
      <alignment vertical="top" wrapText="1"/>
    </xf>
    <xf numFmtId="4" fontId="23" fillId="0" borderId="23" xfId="0" applyNumberFormat="1" applyFont="1" applyBorder="1" applyAlignment="1">
      <alignment vertical="top" wrapText="1"/>
    </xf>
    <xf numFmtId="4" fontId="23" fillId="0" borderId="25" xfId="0" applyNumberFormat="1" applyFont="1" applyBorder="1" applyAlignment="1">
      <alignment vertical="top" wrapText="1"/>
    </xf>
    <xf numFmtId="4" fontId="23" fillId="0" borderId="27" xfId="0" applyNumberFormat="1" applyFont="1" applyBorder="1" applyAlignment="1">
      <alignment vertical="top" wrapText="1"/>
    </xf>
    <xf numFmtId="4" fontId="23" fillId="0" borderId="21" xfId="0" applyNumberFormat="1" applyFont="1" applyBorder="1" applyAlignment="1">
      <alignment vertical="top" wrapText="1"/>
    </xf>
    <xf numFmtId="4" fontId="23" fillId="0" borderId="46" xfId="0" applyNumberFormat="1" applyFont="1" applyBorder="1" applyAlignment="1">
      <alignment vertical="top" wrapText="1"/>
    </xf>
    <xf numFmtId="4" fontId="23" fillId="0" borderId="47" xfId="0" applyNumberFormat="1" applyFont="1" applyBorder="1" applyAlignment="1">
      <alignment vertical="top" wrapText="1"/>
    </xf>
    <xf numFmtId="4" fontId="23" fillId="0" borderId="26" xfId="0" applyNumberFormat="1" applyFont="1" applyBorder="1" applyAlignment="1">
      <alignment vertical="top" wrapText="1"/>
    </xf>
    <xf numFmtId="4" fontId="23" fillId="0" borderId="5" xfId="0" applyNumberFormat="1" applyFont="1" applyBorder="1" applyAlignment="1">
      <alignment vertical="top" wrapText="1"/>
    </xf>
    <xf numFmtId="4" fontId="23" fillId="0" borderId="48" xfId="0" applyNumberFormat="1" applyFont="1" applyBorder="1" applyAlignment="1">
      <alignment vertical="top" wrapText="1"/>
    </xf>
    <xf numFmtId="4" fontId="23" fillId="0" borderId="49" xfId="0" applyNumberFormat="1" applyFont="1" applyBorder="1" applyAlignment="1">
      <alignment vertical="top" wrapText="1"/>
    </xf>
    <xf numFmtId="4" fontId="23" fillId="0" borderId="29" xfId="0" applyNumberFormat="1" applyFont="1" applyBorder="1" applyAlignment="1">
      <alignment vertical="top" wrapText="1"/>
    </xf>
    <xf numFmtId="4" fontId="21" fillId="0" borderId="28" xfId="0" applyNumberFormat="1" applyFont="1" applyBorder="1" applyAlignment="1">
      <alignment vertical="top" wrapText="1"/>
    </xf>
    <xf numFmtId="4" fontId="21" fillId="0" borderId="31" xfId="0" applyNumberFormat="1" applyFont="1" applyBorder="1" applyAlignment="1">
      <alignment vertical="top" wrapText="1"/>
    </xf>
    <xf numFmtId="4" fontId="21" fillId="0" borderId="32" xfId="0" applyNumberFormat="1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4" fontId="22" fillId="0" borderId="21" xfId="0" applyNumberFormat="1" applyFont="1" applyFill="1" applyBorder="1" applyAlignment="1">
      <alignment vertical="top" wrapText="1"/>
    </xf>
    <xf numFmtId="189" fontId="22" fillId="0" borderId="21" xfId="0" applyNumberFormat="1" applyFont="1" applyBorder="1" applyAlignment="1">
      <alignment vertical="top" wrapText="1"/>
    </xf>
    <xf numFmtId="189" fontId="22" fillId="0" borderId="22" xfId="0" applyNumberFormat="1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4" fontId="23" fillId="0" borderId="23" xfId="0" applyNumberFormat="1" applyFont="1" applyFill="1" applyBorder="1" applyAlignment="1">
      <alignment vertical="top" wrapText="1"/>
    </xf>
    <xf numFmtId="4" fontId="23" fillId="0" borderId="50" xfId="0" applyNumberFormat="1" applyFont="1" applyBorder="1" applyAlignment="1">
      <alignment vertical="top" wrapText="1"/>
    </xf>
    <xf numFmtId="189" fontId="23" fillId="0" borderId="23" xfId="0" applyNumberFormat="1" applyFont="1" applyBorder="1" applyAlignment="1">
      <alignment vertical="top" wrapText="1"/>
    </xf>
    <xf numFmtId="189" fontId="22" fillId="0" borderId="24" xfId="0" applyNumberFormat="1" applyFont="1" applyBorder="1" applyAlignment="1">
      <alignment vertical="top" wrapText="1"/>
    </xf>
    <xf numFmtId="0" fontId="23" fillId="0" borderId="25" xfId="0" applyFont="1" applyBorder="1" applyAlignment="1">
      <alignment vertical="top" wrapText="1"/>
    </xf>
    <xf numFmtId="4" fontId="23" fillId="0" borderId="25" xfId="0" applyNumberFormat="1" applyFont="1" applyFill="1" applyBorder="1" applyAlignment="1">
      <alignment vertical="top" wrapText="1"/>
    </xf>
    <xf numFmtId="4" fontId="23" fillId="0" borderId="51" xfId="0" applyNumberFormat="1" applyFont="1" applyBorder="1" applyAlignment="1">
      <alignment vertical="top" wrapText="1"/>
    </xf>
    <xf numFmtId="189" fontId="23" fillId="0" borderId="26" xfId="0" applyNumberFormat="1" applyFont="1" applyBorder="1" applyAlignment="1">
      <alignment vertical="top" wrapText="1"/>
    </xf>
    <xf numFmtId="189" fontId="22" fillId="0" borderId="26" xfId="0" applyNumberFormat="1" applyFont="1" applyBorder="1" applyAlignment="1">
      <alignment vertical="top" wrapText="1"/>
    </xf>
    <xf numFmtId="189" fontId="22" fillId="0" borderId="27" xfId="0" applyNumberFormat="1" applyFont="1" applyBorder="1" applyAlignment="1">
      <alignment vertical="top" wrapText="1"/>
    </xf>
    <xf numFmtId="189" fontId="23" fillId="0" borderId="24" xfId="0" applyNumberFormat="1" applyFont="1" applyBorder="1" applyAlignment="1">
      <alignment vertical="top" wrapText="1"/>
    </xf>
    <xf numFmtId="189" fontId="22" fillId="0" borderId="20" xfId="0" applyNumberFormat="1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4" fontId="23" fillId="0" borderId="27" xfId="0" applyNumberFormat="1" applyFont="1" applyFill="1" applyBorder="1" applyAlignment="1">
      <alignment vertical="top" wrapText="1"/>
    </xf>
    <xf numFmtId="189" fontId="23" fillId="0" borderId="21" xfId="0" applyNumberFormat="1" applyFont="1" applyBorder="1" applyAlignment="1">
      <alignment vertical="top" wrapText="1"/>
    </xf>
    <xf numFmtId="4" fontId="23" fillId="0" borderId="21" xfId="0" applyNumberFormat="1" applyFont="1" applyFill="1" applyBorder="1" applyAlignment="1">
      <alignment vertical="top" wrapText="1"/>
    </xf>
    <xf numFmtId="4" fontId="22" fillId="0" borderId="33" xfId="0" applyNumberFormat="1" applyFont="1" applyBorder="1" applyAlignment="1">
      <alignment vertical="top" wrapText="1"/>
    </xf>
    <xf numFmtId="4" fontId="22" fillId="0" borderId="33" xfId="0" applyNumberFormat="1" applyFont="1" applyFill="1" applyBorder="1" applyAlignment="1">
      <alignment vertical="top" wrapText="1"/>
    </xf>
    <xf numFmtId="4" fontId="22" fillId="0" borderId="34" xfId="0" applyNumberFormat="1" applyFont="1" applyBorder="1" applyAlignment="1">
      <alignment vertical="top" wrapText="1"/>
    </xf>
    <xf numFmtId="4" fontId="22" fillId="0" borderId="27" xfId="0" applyNumberFormat="1" applyFont="1" applyFill="1" applyBorder="1" applyAlignment="1">
      <alignment vertical="top" wrapText="1"/>
    </xf>
    <xf numFmtId="4" fontId="22" fillId="0" borderId="52" xfId="0" applyNumberFormat="1" applyFont="1" applyBorder="1" applyAlignment="1">
      <alignment vertical="top" wrapText="1"/>
    </xf>
    <xf numFmtId="189" fontId="23" fillId="0" borderId="22" xfId="0" applyNumberFormat="1" applyFont="1" applyBorder="1" applyAlignment="1">
      <alignment vertical="top" wrapText="1"/>
    </xf>
    <xf numFmtId="4" fontId="23" fillId="0" borderId="34" xfId="0" applyNumberFormat="1" applyFont="1" applyBorder="1" applyAlignment="1">
      <alignment vertical="top" wrapText="1"/>
    </xf>
    <xf numFmtId="4" fontId="23" fillId="0" borderId="52" xfId="0" applyNumberFormat="1" applyFont="1" applyBorder="1" applyAlignment="1">
      <alignment vertical="top" wrapText="1"/>
    </xf>
    <xf numFmtId="0" fontId="23" fillId="0" borderId="27" xfId="0" applyFont="1" applyBorder="1" applyAlignment="1">
      <alignment/>
    </xf>
    <xf numFmtId="189" fontId="23" fillId="0" borderId="27" xfId="0" applyNumberFormat="1" applyFont="1" applyBorder="1" applyAlignment="1">
      <alignment vertical="top" wrapText="1"/>
    </xf>
    <xf numFmtId="189" fontId="23" fillId="0" borderId="20" xfId="0" applyNumberFormat="1" applyFont="1" applyBorder="1" applyAlignment="1">
      <alignment vertical="top" wrapText="1"/>
    </xf>
    <xf numFmtId="0" fontId="22" fillId="0" borderId="21" xfId="0" applyFont="1" applyBorder="1" applyAlignment="1">
      <alignment/>
    </xf>
    <xf numFmtId="4" fontId="22" fillId="0" borderId="22" xfId="0" applyNumberFormat="1" applyFont="1" applyBorder="1" applyAlignment="1">
      <alignment vertical="top" wrapText="1"/>
    </xf>
    <xf numFmtId="4" fontId="23" fillId="0" borderId="50" xfId="0" applyNumberFormat="1" applyFont="1" applyFill="1" applyBorder="1" applyAlignment="1">
      <alignment vertical="top" wrapText="1"/>
    </xf>
    <xf numFmtId="4" fontId="23" fillId="0" borderId="24" xfId="0" applyNumberFormat="1" applyFont="1" applyBorder="1" applyAlignment="1">
      <alignment vertical="top" wrapText="1"/>
    </xf>
    <xf numFmtId="4" fontId="23" fillId="0" borderId="51" xfId="0" applyNumberFormat="1" applyFont="1" applyFill="1" applyBorder="1" applyAlignment="1">
      <alignment vertical="top" wrapText="1"/>
    </xf>
    <xf numFmtId="4" fontId="22" fillId="0" borderId="20" xfId="0" applyNumberFormat="1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189" fontId="23" fillId="0" borderId="53" xfId="0" applyNumberFormat="1" applyFont="1" applyBorder="1" applyAlignment="1">
      <alignment vertical="top" wrapText="1"/>
    </xf>
    <xf numFmtId="0" fontId="23" fillId="0" borderId="43" xfId="0" applyFont="1" applyBorder="1" applyAlignment="1">
      <alignment vertical="top" wrapText="1"/>
    </xf>
    <xf numFmtId="4" fontId="23" fillId="0" borderId="26" xfId="0" applyNumberFormat="1" applyFont="1" applyFill="1" applyBorder="1" applyAlignment="1">
      <alignment vertical="top" wrapText="1"/>
    </xf>
    <xf numFmtId="4" fontId="23" fillId="0" borderId="39" xfId="0" applyNumberFormat="1" applyFont="1" applyBorder="1" applyAlignment="1">
      <alignment vertical="top" wrapText="1"/>
    </xf>
    <xf numFmtId="0" fontId="23" fillId="0" borderId="23" xfId="0" applyFont="1" applyBorder="1" applyAlignment="1">
      <alignment wrapText="1"/>
    </xf>
    <xf numFmtId="189" fontId="23" fillId="0" borderId="28" xfId="0" applyNumberFormat="1" applyFont="1" applyBorder="1" applyAlignment="1">
      <alignment vertical="top" wrapText="1"/>
    </xf>
    <xf numFmtId="0" fontId="23" fillId="0" borderId="25" xfId="0" applyFont="1" applyBorder="1" applyAlignment="1">
      <alignment/>
    </xf>
    <xf numFmtId="189" fontId="23" fillId="0" borderId="32" xfId="0" applyNumberFormat="1" applyFont="1" applyBorder="1" applyAlignment="1">
      <alignment vertical="top" wrapText="1"/>
    </xf>
    <xf numFmtId="0" fontId="23" fillId="0" borderId="46" xfId="0" applyFont="1" applyBorder="1" applyAlignment="1">
      <alignment vertical="top" wrapText="1"/>
    </xf>
    <xf numFmtId="4" fontId="23" fillId="0" borderId="28" xfId="0" applyNumberFormat="1" applyFont="1" applyBorder="1" applyAlignment="1">
      <alignment vertical="top" wrapText="1"/>
    </xf>
    <xf numFmtId="0" fontId="23" fillId="0" borderId="30" xfId="0" applyFont="1" applyBorder="1" applyAlignment="1">
      <alignment vertical="top" wrapText="1"/>
    </xf>
    <xf numFmtId="4" fontId="23" fillId="0" borderId="31" xfId="0" applyNumberFormat="1" applyFont="1" applyFill="1" applyBorder="1" applyAlignment="1">
      <alignment vertical="top" wrapText="1"/>
    </xf>
    <xf numFmtId="189" fontId="23" fillId="0" borderId="29" xfId="0" applyNumberFormat="1" applyFont="1" applyBorder="1" applyAlignment="1">
      <alignment vertical="top" wrapText="1"/>
    </xf>
    <xf numFmtId="4" fontId="23" fillId="0" borderId="31" xfId="0" applyNumberFormat="1" applyFont="1" applyBorder="1" applyAlignment="1">
      <alignment vertical="top" wrapText="1"/>
    </xf>
    <xf numFmtId="4" fontId="22" fillId="0" borderId="29" xfId="0" applyNumberFormat="1" applyFont="1" applyBorder="1" applyAlignment="1">
      <alignment vertical="top" wrapText="1"/>
    </xf>
    <xf numFmtId="4" fontId="22" fillId="0" borderId="31" xfId="0" applyNumberFormat="1" applyFont="1" applyFill="1" applyBorder="1" applyAlignment="1">
      <alignment vertical="top" wrapText="1"/>
    </xf>
    <xf numFmtId="189" fontId="22" fillId="0" borderId="29" xfId="0" applyNumberFormat="1" applyFont="1" applyBorder="1" applyAlignment="1">
      <alignment vertical="top" wrapText="1"/>
    </xf>
    <xf numFmtId="0" fontId="23" fillId="0" borderId="47" xfId="0" applyFont="1" applyBorder="1" applyAlignment="1">
      <alignment vertical="top" wrapText="1"/>
    </xf>
    <xf numFmtId="4" fontId="23" fillId="0" borderId="32" xfId="0" applyNumberFormat="1" applyFont="1" applyBorder="1" applyAlignment="1">
      <alignment vertical="top" wrapText="1"/>
    </xf>
    <xf numFmtId="0" fontId="22" fillId="0" borderId="33" xfId="0" applyFont="1" applyBorder="1" applyAlignment="1">
      <alignment vertical="top" wrapText="1"/>
    </xf>
    <xf numFmtId="4" fontId="23" fillId="0" borderId="29" xfId="0" applyNumberFormat="1" applyFont="1" applyFill="1" applyBorder="1" applyAlignment="1">
      <alignment vertical="top" wrapText="1"/>
    </xf>
    <xf numFmtId="0" fontId="22" fillId="0" borderId="33" xfId="0" applyFont="1" applyBorder="1" applyAlignment="1">
      <alignment vertical="top"/>
    </xf>
    <xf numFmtId="4" fontId="22" fillId="0" borderId="21" xfId="0" applyNumberFormat="1" applyFont="1" applyBorder="1" applyAlignment="1">
      <alignment vertical="top"/>
    </xf>
    <xf numFmtId="4" fontId="22" fillId="0" borderId="21" xfId="0" applyNumberFormat="1" applyFont="1" applyFill="1" applyBorder="1" applyAlignment="1">
      <alignment vertical="top"/>
    </xf>
    <xf numFmtId="2" fontId="19" fillId="0" borderId="0" xfId="0" applyNumberFormat="1" applyFont="1" applyAlignment="1">
      <alignment/>
    </xf>
    <xf numFmtId="189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/>
    </xf>
    <xf numFmtId="189" fontId="4" fillId="0" borderId="54" xfId="0" applyNumberFormat="1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 horizontal="center" vertical="center" wrapText="1"/>
    </xf>
    <xf numFmtId="189" fontId="4" fillId="0" borderId="43" xfId="0" applyNumberFormat="1" applyFont="1" applyBorder="1" applyAlignment="1">
      <alignment horizontal="center" vertical="center" wrapText="1"/>
    </xf>
    <xf numFmtId="189" fontId="4" fillId="0" borderId="55" xfId="0" applyNumberFormat="1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4" fillId="0" borderId="9" xfId="0" applyFont="1" applyBorder="1" applyAlignment="1">
      <alignment vertical="top" wrapText="1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 wrapText="1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 wrapText="1"/>
    </xf>
    <xf numFmtId="4" fontId="18" fillId="0" borderId="9" xfId="0" applyNumberFormat="1" applyFont="1" applyFill="1" applyBorder="1" applyAlignment="1" applyProtection="1">
      <alignment horizontal="right" wrapText="1"/>
      <protection hidden="1"/>
    </xf>
    <xf numFmtId="4" fontId="18" fillId="0" borderId="1" xfId="0" applyNumberFormat="1" applyFont="1" applyBorder="1" applyAlignment="1">
      <alignment wrapText="1"/>
    </xf>
    <xf numFmtId="4" fontId="19" fillId="0" borderId="9" xfId="0" applyNumberFormat="1" applyFont="1" applyFill="1" applyBorder="1" applyAlignment="1" applyProtection="1">
      <alignment horizontal="right" wrapText="1"/>
      <protection hidden="1"/>
    </xf>
    <xf numFmtId="2" fontId="0" fillId="0" borderId="0" xfId="0" applyNumberFormat="1" applyAlignment="1">
      <alignment/>
    </xf>
    <xf numFmtId="0" fontId="14" fillId="0" borderId="58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wrapText="1"/>
    </xf>
    <xf numFmtId="2" fontId="14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wrapText="1"/>
    </xf>
    <xf numFmtId="2" fontId="4" fillId="0" borderId="43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189" fontId="4" fillId="0" borderId="9" xfId="0" applyNumberFormat="1" applyFont="1" applyFill="1" applyBorder="1" applyAlignment="1">
      <alignment horizontal="center" vertical="center" wrapText="1"/>
    </xf>
    <xf numFmtId="189" fontId="4" fillId="0" borderId="9" xfId="0" applyNumberFormat="1" applyFont="1" applyBorder="1" applyAlignment="1">
      <alignment horizontal="center" vertical="center" wrapText="1"/>
    </xf>
    <xf numFmtId="189" fontId="4" fillId="0" borderId="6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4" fillId="0" borderId="6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/>
    </xf>
    <xf numFmtId="0" fontId="14" fillId="0" borderId="22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44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top" wrapText="1"/>
    </xf>
    <xf numFmtId="0" fontId="16" fillId="0" borderId="63" xfId="0" applyFont="1" applyBorder="1" applyAlignment="1">
      <alignment horizontal="center" vertical="top" wrapText="1"/>
    </xf>
    <xf numFmtId="0" fontId="22" fillId="0" borderId="61" xfId="0" applyFont="1" applyBorder="1" applyAlignment="1">
      <alignment horizontal="center" vertical="top" wrapText="1"/>
    </xf>
    <xf numFmtId="0" fontId="22" fillId="0" borderId="6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view="pageBreakPreview" zoomScale="75" zoomScaleNormal="75" zoomScaleSheetLayoutView="75" workbookViewId="0" topLeftCell="A112">
      <selection activeCell="C122" sqref="C122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8.25390625" style="0" customWidth="1"/>
    <col min="4" max="4" width="18.00390625" style="0" customWidth="1"/>
    <col min="5" max="5" width="18.25390625" style="0" customWidth="1"/>
    <col min="6" max="6" width="12.625" style="0" customWidth="1"/>
    <col min="7" max="7" width="10.875" style="0" customWidth="1"/>
    <col min="8" max="8" width="19.25390625" style="0" customWidth="1"/>
    <col min="9" max="9" width="18.375" style="0" customWidth="1"/>
    <col min="10" max="10" width="18.125" style="0" customWidth="1"/>
    <col min="11" max="11" width="12.625" style="0" customWidth="1"/>
    <col min="12" max="12" width="12.25390625" style="0" customWidth="1"/>
  </cols>
  <sheetData>
    <row r="1" ht="24" customHeight="1">
      <c r="J1" s="129" t="s">
        <v>149</v>
      </c>
    </row>
    <row r="2" ht="24.75" customHeight="1">
      <c r="J2" s="129" t="s">
        <v>163</v>
      </c>
    </row>
    <row r="3" spans="10:11" ht="24.75" customHeight="1">
      <c r="J3" s="129" t="s">
        <v>164</v>
      </c>
      <c r="K3" s="130"/>
    </row>
    <row r="4" spans="2:11" ht="18">
      <c r="B4" s="272" t="s">
        <v>59</v>
      </c>
      <c r="C4" s="272"/>
      <c r="D4" s="272"/>
      <c r="E4" s="272"/>
      <c r="F4" s="272"/>
      <c r="G4" s="272"/>
      <c r="H4" s="272"/>
      <c r="I4" s="272"/>
      <c r="J4" s="272"/>
      <c r="K4" s="272"/>
    </row>
    <row r="5" spans="2:11" ht="21.75" customHeight="1">
      <c r="B5" s="272" t="s">
        <v>156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9:11" ht="17.25" customHeight="1" thickBot="1">
      <c r="I6" s="123"/>
      <c r="K6" s="111" t="s">
        <v>51</v>
      </c>
    </row>
    <row r="7" spans="1:12" ht="16.5" thickBot="1">
      <c r="A7" s="261" t="s">
        <v>72</v>
      </c>
      <c r="B7" s="273" t="s">
        <v>0</v>
      </c>
      <c r="C7" s="264" t="s">
        <v>1</v>
      </c>
      <c r="D7" s="265"/>
      <c r="E7" s="265"/>
      <c r="F7" s="265"/>
      <c r="G7" s="266"/>
      <c r="H7" s="264" t="s">
        <v>2</v>
      </c>
      <c r="I7" s="270"/>
      <c r="J7" s="270"/>
      <c r="K7" s="270"/>
      <c r="L7" s="271"/>
    </row>
    <row r="8" spans="1:12" ht="16.5" thickBot="1">
      <c r="A8" s="262"/>
      <c r="B8" s="274"/>
      <c r="C8" s="267" t="s">
        <v>157</v>
      </c>
      <c r="D8" s="269" t="s">
        <v>158</v>
      </c>
      <c r="E8" s="269" t="s">
        <v>159</v>
      </c>
      <c r="F8" s="270" t="s">
        <v>73</v>
      </c>
      <c r="G8" s="271"/>
      <c r="H8" s="267" t="s">
        <v>161</v>
      </c>
      <c r="I8" s="269" t="s">
        <v>146</v>
      </c>
      <c r="J8" s="269" t="s">
        <v>162</v>
      </c>
      <c r="K8" s="270" t="s">
        <v>73</v>
      </c>
      <c r="L8" s="271"/>
    </row>
    <row r="9" spans="1:12" ht="93.75" customHeight="1" thickBot="1">
      <c r="A9" s="263"/>
      <c r="B9" s="275"/>
      <c r="C9" s="268"/>
      <c r="D9" s="268"/>
      <c r="E9" s="268"/>
      <c r="F9" s="64" t="s">
        <v>160</v>
      </c>
      <c r="G9" s="65" t="s">
        <v>148</v>
      </c>
      <c r="H9" s="275"/>
      <c r="I9" s="276"/>
      <c r="J9" s="276"/>
      <c r="K9" s="64" t="s">
        <v>147</v>
      </c>
      <c r="L9" s="65" t="s">
        <v>148</v>
      </c>
    </row>
    <row r="10" spans="1:12" ht="16.5" thickBot="1">
      <c r="A10" s="66"/>
      <c r="B10" s="278" t="s">
        <v>4</v>
      </c>
      <c r="C10" s="279"/>
      <c r="D10" s="279"/>
      <c r="E10" s="279"/>
      <c r="F10" s="279"/>
      <c r="G10" s="279"/>
      <c r="H10" s="279"/>
      <c r="I10" s="279"/>
      <c r="J10" s="279"/>
      <c r="K10" s="279"/>
      <c r="L10" s="67"/>
    </row>
    <row r="11" spans="1:12" ht="25.5" customHeight="1" thickBot="1">
      <c r="A11" s="68">
        <v>10000000</v>
      </c>
      <c r="B11" s="167" t="s">
        <v>74</v>
      </c>
      <c r="C11" s="152">
        <f>C12+C15+C18+C20+C21+C26</f>
        <v>109178189.44000001</v>
      </c>
      <c r="D11" s="168">
        <f aca="true" t="shared" si="0" ref="D11:I11">D12+D15+D18+D20+D21+D26</f>
        <v>112379200</v>
      </c>
      <c r="E11" s="152">
        <f t="shared" si="0"/>
        <v>101697259.28999999</v>
      </c>
      <c r="F11" s="169">
        <f>E11/C11*100</f>
        <v>93.14796280431887</v>
      </c>
      <c r="G11" s="169">
        <f>E11/D11*100</f>
        <v>90.49473504883466</v>
      </c>
      <c r="H11" s="152">
        <f t="shared" si="0"/>
        <v>7757143.26</v>
      </c>
      <c r="I11" s="152">
        <f t="shared" si="0"/>
        <v>6903014.14</v>
      </c>
      <c r="J11" s="152">
        <f>J12+J15+J18+J20+J21+J26</f>
        <v>7334198.7</v>
      </c>
      <c r="K11" s="169">
        <f>J11/H11*100</f>
        <v>94.5476763052588</v>
      </c>
      <c r="L11" s="70">
        <f>J11/I11*100</f>
        <v>106.24632300115789</v>
      </c>
    </row>
    <row r="12" spans="1:12" ht="38.25" customHeight="1" thickBot="1">
      <c r="A12" s="68">
        <v>11000000</v>
      </c>
      <c r="B12" s="167" t="s">
        <v>75</v>
      </c>
      <c r="C12" s="152">
        <f>C13+C14</f>
        <v>96137959.4</v>
      </c>
      <c r="D12" s="168">
        <f>D13+D14</f>
        <v>99840050</v>
      </c>
      <c r="E12" s="152">
        <f>E13+E14</f>
        <v>93253311.97</v>
      </c>
      <c r="F12" s="169">
        <f>E12/C12*100</f>
        <v>96.99947091866399</v>
      </c>
      <c r="G12" s="169">
        <f>E12/D12*100</f>
        <v>93.40270960401162</v>
      </c>
      <c r="H12" s="152"/>
      <c r="I12" s="152"/>
      <c r="J12" s="152"/>
      <c r="K12" s="170"/>
      <c r="L12" s="71"/>
    </row>
    <row r="13" spans="1:12" ht="22.5" customHeight="1">
      <c r="A13" s="72">
        <v>11010000</v>
      </c>
      <c r="B13" s="171" t="s">
        <v>65</v>
      </c>
      <c r="C13" s="153">
        <v>96053319.39</v>
      </c>
      <c r="D13" s="172">
        <v>99755050</v>
      </c>
      <c r="E13" s="173">
        <v>93121448.59</v>
      </c>
      <c r="F13" s="174">
        <f>E13/C13*100</f>
        <v>96.94766321599373</v>
      </c>
      <c r="G13" s="174">
        <f>E13/D13*100</f>
        <v>93.35010968367015</v>
      </c>
      <c r="H13" s="157"/>
      <c r="I13" s="153"/>
      <c r="J13" s="173"/>
      <c r="K13" s="175"/>
      <c r="L13" s="73"/>
    </row>
    <row r="14" spans="1:12" ht="30.75" thickBot="1">
      <c r="A14" s="74">
        <v>11020000</v>
      </c>
      <c r="B14" s="176" t="s">
        <v>55</v>
      </c>
      <c r="C14" s="154">
        <v>84640.01</v>
      </c>
      <c r="D14" s="177">
        <v>85000</v>
      </c>
      <c r="E14" s="178">
        <v>131863.38</v>
      </c>
      <c r="F14" s="179">
        <f>E14/C14*100</f>
        <v>155.79319992991495</v>
      </c>
      <c r="G14" s="179">
        <f>E14/D14*100</f>
        <v>155.13338823529412</v>
      </c>
      <c r="H14" s="158"/>
      <c r="I14" s="154"/>
      <c r="J14" s="178"/>
      <c r="K14" s="180"/>
      <c r="L14" s="77"/>
    </row>
    <row r="15" spans="1:12" ht="22.5" customHeight="1" thickBot="1">
      <c r="A15" s="68">
        <v>12000000</v>
      </c>
      <c r="B15" s="167" t="s">
        <v>76</v>
      </c>
      <c r="C15" s="152"/>
      <c r="D15" s="168"/>
      <c r="E15" s="152"/>
      <c r="F15" s="181"/>
      <c r="G15" s="181"/>
      <c r="H15" s="152">
        <f>H16+H17</f>
        <v>175115.54</v>
      </c>
      <c r="I15" s="152">
        <f>I16+I17</f>
        <v>159600</v>
      </c>
      <c r="J15" s="152">
        <f>J16+J17</f>
        <v>88500.86</v>
      </c>
      <c r="K15" s="181">
        <f>J15/H15*100</f>
        <v>50.53855300334853</v>
      </c>
      <c r="L15" s="78">
        <f>J15/I15*100</f>
        <v>55.45166666666667</v>
      </c>
    </row>
    <row r="16" spans="1:12" ht="21" customHeight="1">
      <c r="A16" s="72">
        <v>12020000</v>
      </c>
      <c r="B16" s="171" t="s">
        <v>66</v>
      </c>
      <c r="C16" s="153"/>
      <c r="D16" s="172"/>
      <c r="E16" s="173"/>
      <c r="F16" s="175"/>
      <c r="G16" s="175"/>
      <c r="H16" s="157">
        <v>4773.67</v>
      </c>
      <c r="I16" s="153">
        <v>0</v>
      </c>
      <c r="J16" s="173">
        <v>42.94</v>
      </c>
      <c r="K16" s="182">
        <f>J16/H16*100</f>
        <v>0.8995175619596661</v>
      </c>
      <c r="L16" s="79"/>
    </row>
    <row r="17" spans="1:12" ht="33.75" customHeight="1" thickBot="1">
      <c r="A17" s="74">
        <v>12030000</v>
      </c>
      <c r="B17" s="176" t="s">
        <v>61</v>
      </c>
      <c r="C17" s="154"/>
      <c r="D17" s="177"/>
      <c r="E17" s="178"/>
      <c r="F17" s="180"/>
      <c r="G17" s="180"/>
      <c r="H17" s="158">
        <v>170341.87</v>
      </c>
      <c r="I17" s="154">
        <v>159600</v>
      </c>
      <c r="J17" s="178">
        <v>88457.92</v>
      </c>
      <c r="K17" s="179">
        <f>J17/H17*100</f>
        <v>51.929640082030325</v>
      </c>
      <c r="L17" s="80">
        <f>J17/I17*100</f>
        <v>55.4247619047619</v>
      </c>
    </row>
    <row r="18" spans="1:12" ht="32.25" thickBot="1">
      <c r="A18" s="68">
        <v>13000000</v>
      </c>
      <c r="B18" s="167" t="s">
        <v>77</v>
      </c>
      <c r="C18" s="152">
        <f>C19</f>
        <v>12272228.03</v>
      </c>
      <c r="D18" s="168">
        <f>D19</f>
        <v>11769650</v>
      </c>
      <c r="E18" s="152">
        <f>E19</f>
        <v>7758817.53</v>
      </c>
      <c r="F18" s="183">
        <f aca="true" t="shared" si="1" ref="F18:F24">E18/C18*100</f>
        <v>63.22256652201402</v>
      </c>
      <c r="G18" s="183">
        <f>E18/D18*100</f>
        <v>65.92224518146249</v>
      </c>
      <c r="H18" s="152"/>
      <c r="I18" s="152"/>
      <c r="J18" s="152"/>
      <c r="K18" s="183"/>
      <c r="L18" s="81"/>
    </row>
    <row r="19" spans="1:12" ht="24" customHeight="1" thickBot="1">
      <c r="A19" s="82">
        <v>13050000</v>
      </c>
      <c r="B19" s="184" t="s">
        <v>5</v>
      </c>
      <c r="C19" s="155">
        <v>12272228.03</v>
      </c>
      <c r="D19" s="185">
        <v>11769650</v>
      </c>
      <c r="E19" s="155">
        <v>7758817.53</v>
      </c>
      <c r="F19" s="186">
        <f t="shared" si="1"/>
        <v>63.22256652201402</v>
      </c>
      <c r="G19" s="186">
        <f>E19/D19*100</f>
        <v>65.92224518146249</v>
      </c>
      <c r="H19" s="155"/>
      <c r="I19" s="155"/>
      <c r="J19" s="155"/>
      <c r="K19" s="169"/>
      <c r="L19" s="70"/>
    </row>
    <row r="20" spans="1:12" ht="32.25" thickBot="1">
      <c r="A20" s="68">
        <v>16010000</v>
      </c>
      <c r="B20" s="167" t="s">
        <v>79</v>
      </c>
      <c r="C20" s="156">
        <v>324.64</v>
      </c>
      <c r="D20" s="187">
        <v>0</v>
      </c>
      <c r="E20" s="156">
        <v>2.3</v>
      </c>
      <c r="F20" s="186">
        <f t="shared" si="1"/>
        <v>0.7084770823065549</v>
      </c>
      <c r="G20" s="169"/>
      <c r="H20" s="156"/>
      <c r="I20" s="156"/>
      <c r="J20" s="156"/>
      <c r="K20" s="169"/>
      <c r="L20" s="70"/>
    </row>
    <row r="21" spans="1:12" ht="16.5" thickBot="1">
      <c r="A21" s="68">
        <v>18000000</v>
      </c>
      <c r="B21" s="167" t="s">
        <v>78</v>
      </c>
      <c r="C21" s="188">
        <f>C22+C23+C24+C25</f>
        <v>767677.37</v>
      </c>
      <c r="D21" s="189">
        <f>D22+D23+D24+D25</f>
        <v>769500</v>
      </c>
      <c r="E21" s="188">
        <f>E22+E23+E24+E25</f>
        <v>685127.49</v>
      </c>
      <c r="F21" s="170">
        <f t="shared" si="1"/>
        <v>89.24680038438544</v>
      </c>
      <c r="G21" s="170">
        <f>E21/D21*100</f>
        <v>89.03541130604289</v>
      </c>
      <c r="H21" s="152">
        <f>H22+H23+H24+H25</f>
        <v>7410684.1</v>
      </c>
      <c r="I21" s="152">
        <f>I22+I23+I24+I25</f>
        <v>6581844.14</v>
      </c>
      <c r="J21" s="152">
        <f>J22+J23+J24+J25</f>
        <v>7012809.04</v>
      </c>
      <c r="K21" s="170">
        <f aca="true" t="shared" si="2" ref="K21:K29">J21/H21*100</f>
        <v>94.63106165866658</v>
      </c>
      <c r="L21" s="71">
        <f aca="true" t="shared" si="3" ref="L21:L29">J21/I21*100</f>
        <v>106.54778343019227</v>
      </c>
    </row>
    <row r="22" spans="1:12" ht="30">
      <c r="A22" s="131">
        <v>18010000</v>
      </c>
      <c r="B22" s="184" t="s">
        <v>150</v>
      </c>
      <c r="C22" s="190"/>
      <c r="D22" s="191"/>
      <c r="E22" s="192"/>
      <c r="F22" s="193"/>
      <c r="G22" s="193"/>
      <c r="H22" s="194">
        <v>5626.27</v>
      </c>
      <c r="I22" s="155">
        <v>9552</v>
      </c>
      <c r="J22" s="195">
        <v>9573.78</v>
      </c>
      <c r="K22" s="193">
        <f>J22/H22*100</f>
        <v>170.16211450925746</v>
      </c>
      <c r="L22" s="132">
        <f>J22/I22*100</f>
        <v>100.22801507537689</v>
      </c>
    </row>
    <row r="23" spans="1:12" ht="15.75">
      <c r="A23" s="131">
        <v>18030000</v>
      </c>
      <c r="B23" s="196" t="s">
        <v>151</v>
      </c>
      <c r="C23" s="194">
        <v>1492.15</v>
      </c>
      <c r="D23" s="185">
        <v>1500</v>
      </c>
      <c r="E23" s="195">
        <v>544.26</v>
      </c>
      <c r="F23" s="197">
        <f t="shared" si="1"/>
        <v>36.47488523271789</v>
      </c>
      <c r="G23" s="197">
        <f>E23/D23*100</f>
        <v>36.284</v>
      </c>
      <c r="H23" s="190"/>
      <c r="I23" s="155"/>
      <c r="J23" s="195"/>
      <c r="K23" s="197"/>
      <c r="L23" s="133"/>
    </row>
    <row r="24" spans="1:12" ht="30">
      <c r="A24" s="131">
        <v>18040000</v>
      </c>
      <c r="B24" s="184" t="s">
        <v>152</v>
      </c>
      <c r="C24" s="194">
        <v>766185.22</v>
      </c>
      <c r="D24" s="185">
        <v>768000</v>
      </c>
      <c r="E24" s="195">
        <v>684583.23</v>
      </c>
      <c r="F24" s="197">
        <f t="shared" si="1"/>
        <v>89.34957398421233</v>
      </c>
      <c r="G24" s="197">
        <f>E24/D24*100</f>
        <v>89.13844140625</v>
      </c>
      <c r="H24" s="194">
        <v>105807.25</v>
      </c>
      <c r="I24" s="155">
        <v>106000</v>
      </c>
      <c r="J24" s="195">
        <v>101120.26</v>
      </c>
      <c r="K24" s="197">
        <f>J24/H24*100</f>
        <v>95.57025629151121</v>
      </c>
      <c r="L24" s="133">
        <f>J24/I24*100</f>
        <v>95.3964716981132</v>
      </c>
    </row>
    <row r="25" spans="1:12" ht="27" customHeight="1" thickBot="1">
      <c r="A25" s="131">
        <v>18050000</v>
      </c>
      <c r="B25" s="184" t="s">
        <v>153</v>
      </c>
      <c r="C25" s="194"/>
      <c r="D25" s="185"/>
      <c r="E25" s="195"/>
      <c r="F25" s="198"/>
      <c r="G25" s="198"/>
      <c r="H25" s="194">
        <v>7299250.58</v>
      </c>
      <c r="I25" s="155">
        <v>6466292.14</v>
      </c>
      <c r="J25" s="195">
        <v>6902115</v>
      </c>
      <c r="K25" s="198">
        <f t="shared" si="2"/>
        <v>94.5592280242008</v>
      </c>
      <c r="L25" s="128">
        <f t="shared" si="3"/>
        <v>106.7399191153773</v>
      </c>
    </row>
    <row r="26" spans="1:12" ht="16.5" thickBot="1">
      <c r="A26" s="68">
        <v>19000000</v>
      </c>
      <c r="B26" s="199" t="s">
        <v>80</v>
      </c>
      <c r="C26" s="188"/>
      <c r="D26" s="168"/>
      <c r="E26" s="200"/>
      <c r="F26" s="181"/>
      <c r="G26" s="181"/>
      <c r="H26" s="200">
        <f>H27+H28</f>
        <v>171343.62</v>
      </c>
      <c r="I26" s="152">
        <f>I27+I28</f>
        <v>161570</v>
      </c>
      <c r="J26" s="152">
        <f>J27+J28</f>
        <v>232888.8</v>
      </c>
      <c r="K26" s="183">
        <f t="shared" si="2"/>
        <v>135.91915473713</v>
      </c>
      <c r="L26" s="81">
        <f t="shared" si="3"/>
        <v>144.14111530605928</v>
      </c>
    </row>
    <row r="27" spans="1:12" ht="15.75">
      <c r="A27" s="72">
        <v>19010000</v>
      </c>
      <c r="B27" s="171" t="s">
        <v>81</v>
      </c>
      <c r="C27" s="153"/>
      <c r="D27" s="201"/>
      <c r="E27" s="202"/>
      <c r="F27" s="175"/>
      <c r="G27" s="175"/>
      <c r="H27" s="202">
        <v>166508.31</v>
      </c>
      <c r="I27" s="157">
        <v>133500</v>
      </c>
      <c r="J27" s="173">
        <v>89904.44</v>
      </c>
      <c r="K27" s="182">
        <f t="shared" si="2"/>
        <v>53.99396582669057</v>
      </c>
      <c r="L27" s="79">
        <f t="shared" si="3"/>
        <v>67.34414981273409</v>
      </c>
    </row>
    <row r="28" spans="1:12" ht="30.75" thickBot="1">
      <c r="A28" s="74">
        <v>19050000</v>
      </c>
      <c r="B28" s="176" t="s">
        <v>82</v>
      </c>
      <c r="C28" s="154"/>
      <c r="D28" s="203"/>
      <c r="E28" s="159"/>
      <c r="F28" s="180"/>
      <c r="G28" s="180"/>
      <c r="H28" s="159">
        <v>4835.31</v>
      </c>
      <c r="I28" s="158">
        <v>28070</v>
      </c>
      <c r="J28" s="178">
        <v>142984.36</v>
      </c>
      <c r="K28" s="179">
        <f t="shared" si="2"/>
        <v>2957.0877565244</v>
      </c>
      <c r="L28" s="80">
        <f t="shared" si="3"/>
        <v>509.3849661560384</v>
      </c>
    </row>
    <row r="29" spans="1:12" ht="16.5" thickBot="1">
      <c r="A29" s="86">
        <v>20000000</v>
      </c>
      <c r="B29" s="167" t="s">
        <v>83</v>
      </c>
      <c r="C29" s="152">
        <f>C30+C33+C36+C37</f>
        <v>722797.4</v>
      </c>
      <c r="D29" s="168">
        <f>D30+D33+D36+D37</f>
        <v>682350</v>
      </c>
      <c r="E29" s="204">
        <f>E30+E33+E36+E37</f>
        <v>512189.77</v>
      </c>
      <c r="F29" s="183">
        <f aca="true" t="shared" si="4" ref="F29:F36">E29/C29*100</f>
        <v>70.86214892305921</v>
      </c>
      <c r="G29" s="183">
        <f>E29/D29*100</f>
        <v>75.0626174250751</v>
      </c>
      <c r="H29" s="204">
        <f>H30+H33+H36+H37</f>
        <v>8434408.03</v>
      </c>
      <c r="I29" s="152">
        <f>I30+I33+I36+I37</f>
        <v>8263931.63</v>
      </c>
      <c r="J29" s="152">
        <f>J30+J33+J36+J37</f>
        <v>7837669</v>
      </c>
      <c r="K29" s="183">
        <f t="shared" si="2"/>
        <v>92.92494472786373</v>
      </c>
      <c r="L29" s="81">
        <f t="shared" si="3"/>
        <v>94.84189065102417</v>
      </c>
    </row>
    <row r="30" spans="1:12" ht="32.25" thickBot="1">
      <c r="A30" s="68">
        <v>21000000</v>
      </c>
      <c r="B30" s="167" t="s">
        <v>84</v>
      </c>
      <c r="C30" s="152">
        <f>C31+C32</f>
        <v>26522.43</v>
      </c>
      <c r="D30" s="168">
        <f>D31+D32</f>
        <v>27300</v>
      </c>
      <c r="E30" s="152">
        <f>E31+E32</f>
        <v>9935.51</v>
      </c>
      <c r="F30" s="169">
        <f t="shared" si="4"/>
        <v>37.460783193696805</v>
      </c>
      <c r="G30" s="170">
        <f>E30/D30*100</f>
        <v>36.39380952380952</v>
      </c>
      <c r="H30" s="152"/>
      <c r="I30" s="152"/>
      <c r="J30" s="152"/>
      <c r="K30" s="169"/>
      <c r="L30" s="70"/>
    </row>
    <row r="31" spans="1:12" ht="82.5" customHeight="1" thickBot="1">
      <c r="A31" s="87">
        <v>21080900</v>
      </c>
      <c r="B31" s="205" t="s">
        <v>102</v>
      </c>
      <c r="C31" s="153">
        <v>1743.81</v>
      </c>
      <c r="D31" s="172">
        <v>0</v>
      </c>
      <c r="E31" s="153">
        <v>245</v>
      </c>
      <c r="F31" s="206">
        <f t="shared" si="4"/>
        <v>14.049695781077068</v>
      </c>
      <c r="G31" s="182"/>
      <c r="H31" s="157"/>
      <c r="I31" s="153"/>
      <c r="J31" s="153"/>
      <c r="K31" s="174"/>
      <c r="L31" s="89"/>
    </row>
    <row r="32" spans="1:12" ht="25.5" customHeight="1" thickBot="1">
      <c r="A32" s="127">
        <v>21081100</v>
      </c>
      <c r="B32" s="207" t="s">
        <v>103</v>
      </c>
      <c r="C32" s="159">
        <v>24778.62</v>
      </c>
      <c r="D32" s="208">
        <v>27300</v>
      </c>
      <c r="E32" s="159">
        <v>9690.51</v>
      </c>
      <c r="F32" s="206">
        <f t="shared" si="4"/>
        <v>39.10835228111977</v>
      </c>
      <c r="G32" s="179">
        <f>E32/D32*100</f>
        <v>35.496373626373625</v>
      </c>
      <c r="H32" s="209"/>
      <c r="I32" s="159"/>
      <c r="J32" s="159"/>
      <c r="K32" s="179"/>
      <c r="L32" s="80"/>
    </row>
    <row r="33" spans="1:14" ht="51" customHeight="1" thickBot="1">
      <c r="A33" s="68">
        <v>22000000</v>
      </c>
      <c r="B33" s="167" t="s">
        <v>85</v>
      </c>
      <c r="C33" s="152">
        <f>C34+C35</f>
        <v>71905.74</v>
      </c>
      <c r="D33" s="168">
        <f>D34+D35</f>
        <v>59150</v>
      </c>
      <c r="E33" s="152">
        <f>E34+E35</f>
        <v>44707.39</v>
      </c>
      <c r="F33" s="169">
        <f t="shared" si="4"/>
        <v>62.174994652721736</v>
      </c>
      <c r="G33" s="183">
        <f>E33/D33*100</f>
        <v>75.58307692307692</v>
      </c>
      <c r="H33" s="152"/>
      <c r="I33" s="152"/>
      <c r="J33" s="152"/>
      <c r="K33" s="169"/>
      <c r="L33" s="70"/>
      <c r="M33" s="51"/>
      <c r="N33" s="51"/>
    </row>
    <row r="34" spans="1:14" ht="45">
      <c r="A34" s="72">
        <v>22010300</v>
      </c>
      <c r="B34" s="210" t="s">
        <v>86</v>
      </c>
      <c r="C34" s="153">
        <v>11658.6</v>
      </c>
      <c r="D34" s="172">
        <v>0</v>
      </c>
      <c r="E34" s="173">
        <v>0</v>
      </c>
      <c r="F34" s="211">
        <f t="shared" si="4"/>
        <v>0</v>
      </c>
      <c r="G34" s="182"/>
      <c r="H34" s="157"/>
      <c r="I34" s="153"/>
      <c r="J34" s="173"/>
      <c r="K34" s="182"/>
      <c r="L34" s="79"/>
      <c r="M34" s="51"/>
      <c r="N34" s="51"/>
    </row>
    <row r="35" spans="1:14" ht="16.5" thickBot="1">
      <c r="A35" s="74">
        <v>22090000</v>
      </c>
      <c r="B35" s="212" t="s">
        <v>87</v>
      </c>
      <c r="C35" s="154">
        <v>60247.14</v>
      </c>
      <c r="D35" s="177">
        <v>59150</v>
      </c>
      <c r="E35" s="178">
        <v>44707.39</v>
      </c>
      <c r="F35" s="213">
        <f t="shared" si="4"/>
        <v>74.20665943644794</v>
      </c>
      <c r="G35" s="179">
        <f>E35/D35*100</f>
        <v>75.58307692307692</v>
      </c>
      <c r="H35" s="158"/>
      <c r="I35" s="154"/>
      <c r="J35" s="178"/>
      <c r="K35" s="180"/>
      <c r="L35" s="77"/>
      <c r="M35" s="51"/>
      <c r="N35" s="51"/>
    </row>
    <row r="36" spans="1:14" ht="16.5" thickBot="1">
      <c r="A36" s="68">
        <v>24000000</v>
      </c>
      <c r="B36" s="199" t="s">
        <v>88</v>
      </c>
      <c r="C36" s="152">
        <v>624369.23</v>
      </c>
      <c r="D36" s="168">
        <v>595900</v>
      </c>
      <c r="E36" s="152">
        <v>457546.87</v>
      </c>
      <c r="F36" s="183">
        <f t="shared" si="4"/>
        <v>73.28145719160439</v>
      </c>
      <c r="G36" s="183">
        <f>E36/D36*100</f>
        <v>76.7824920288639</v>
      </c>
      <c r="H36" s="152">
        <v>22656.01</v>
      </c>
      <c r="I36" s="152">
        <v>15000</v>
      </c>
      <c r="J36" s="152">
        <v>20994.49</v>
      </c>
      <c r="K36" s="183">
        <f>J36/H36*100</f>
        <v>92.6663167962938</v>
      </c>
      <c r="L36" s="81">
        <f>J36/I36*100</f>
        <v>139.96326666666667</v>
      </c>
      <c r="M36" s="51"/>
      <c r="N36" s="51"/>
    </row>
    <row r="37" spans="1:14" ht="16.5" thickBot="1">
      <c r="A37" s="68">
        <v>25000000</v>
      </c>
      <c r="B37" s="199" t="s">
        <v>90</v>
      </c>
      <c r="C37" s="152"/>
      <c r="D37" s="168"/>
      <c r="E37" s="152"/>
      <c r="F37" s="169"/>
      <c r="G37" s="169"/>
      <c r="H37" s="152">
        <v>8411752.02</v>
      </c>
      <c r="I37" s="152">
        <v>8248931.63</v>
      </c>
      <c r="J37" s="152">
        <v>7816674.51</v>
      </c>
      <c r="K37" s="169">
        <f>J37/H37*100</f>
        <v>92.92564131009654</v>
      </c>
      <c r="L37" s="70">
        <f>J37/I37*100</f>
        <v>94.75984116018185</v>
      </c>
      <c r="M37" s="51"/>
      <c r="N37" s="51"/>
    </row>
    <row r="38" spans="1:12" ht="16.5" thickBot="1">
      <c r="A38" s="86">
        <v>30000000</v>
      </c>
      <c r="B38" s="167" t="s">
        <v>89</v>
      </c>
      <c r="C38" s="152">
        <f>C39+C40+C41+C42</f>
        <v>3263.05</v>
      </c>
      <c r="D38" s="168">
        <f aca="true" t="shared" si="5" ref="D38:J38">D39+D40+D41+D42</f>
        <v>0</v>
      </c>
      <c r="E38" s="200">
        <f t="shared" si="5"/>
        <v>0</v>
      </c>
      <c r="F38" s="170"/>
      <c r="G38" s="170"/>
      <c r="H38" s="200">
        <f t="shared" si="5"/>
        <v>1060587.63</v>
      </c>
      <c r="I38" s="152">
        <f t="shared" si="5"/>
        <v>111147</v>
      </c>
      <c r="J38" s="200">
        <f t="shared" si="5"/>
        <v>352434.84</v>
      </c>
      <c r="K38" s="170">
        <f>J38/H38*100</f>
        <v>33.23014808309617</v>
      </c>
      <c r="L38" s="71">
        <f>J38/I38*100</f>
        <v>317.08893627358367</v>
      </c>
    </row>
    <row r="39" spans="1:12" ht="30">
      <c r="A39" s="91">
        <v>31010200</v>
      </c>
      <c r="B39" s="214" t="s">
        <v>56</v>
      </c>
      <c r="C39" s="153">
        <v>1000</v>
      </c>
      <c r="D39" s="201">
        <v>0</v>
      </c>
      <c r="E39" s="202">
        <v>0</v>
      </c>
      <c r="F39" s="182"/>
      <c r="G39" s="182"/>
      <c r="H39" s="202"/>
      <c r="I39" s="160"/>
      <c r="J39" s="215"/>
      <c r="K39" s="182"/>
      <c r="L39" s="79"/>
    </row>
    <row r="40" spans="1:12" ht="30">
      <c r="A40" s="93">
        <v>31020000</v>
      </c>
      <c r="B40" s="216" t="s">
        <v>57</v>
      </c>
      <c r="C40" s="163">
        <v>2263.05</v>
      </c>
      <c r="D40" s="217"/>
      <c r="E40" s="163"/>
      <c r="F40" s="218"/>
      <c r="G40" s="218"/>
      <c r="H40" s="163"/>
      <c r="I40" s="161"/>
      <c r="J40" s="219"/>
      <c r="K40" s="218"/>
      <c r="L40" s="97"/>
    </row>
    <row r="41" spans="1:12" ht="30">
      <c r="A41" s="93">
        <v>31030000</v>
      </c>
      <c r="B41" s="216" t="s">
        <v>54</v>
      </c>
      <c r="C41" s="220"/>
      <c r="D41" s="221"/>
      <c r="E41" s="220"/>
      <c r="F41" s="222"/>
      <c r="G41" s="222"/>
      <c r="H41" s="163">
        <v>263253.73</v>
      </c>
      <c r="I41" s="161">
        <v>90000</v>
      </c>
      <c r="J41" s="173">
        <v>326290</v>
      </c>
      <c r="K41" s="218">
        <f>J41/H41*100</f>
        <v>123.94506243083431</v>
      </c>
      <c r="L41" s="97">
        <f>J41/I41*100</f>
        <v>362.5444444444444</v>
      </c>
    </row>
    <row r="42" spans="1:12" ht="16.5" thickBot="1">
      <c r="A42" s="74">
        <v>33010100</v>
      </c>
      <c r="B42" s="223" t="s">
        <v>58</v>
      </c>
      <c r="C42" s="154"/>
      <c r="D42" s="203"/>
      <c r="E42" s="159"/>
      <c r="F42" s="180"/>
      <c r="G42" s="180"/>
      <c r="H42" s="159">
        <v>797333.9</v>
      </c>
      <c r="I42" s="162">
        <v>21147</v>
      </c>
      <c r="J42" s="224">
        <v>26144.84</v>
      </c>
      <c r="K42" s="179">
        <f>J42/H42*100</f>
        <v>3.279032786640578</v>
      </c>
      <c r="L42" s="80">
        <f>J42/I42*100</f>
        <v>123.6338014848442</v>
      </c>
    </row>
    <row r="43" spans="1:12" ht="16.5" thickBot="1">
      <c r="A43" s="87"/>
      <c r="B43" s="225"/>
      <c r="C43" s="152"/>
      <c r="D43" s="168"/>
      <c r="E43" s="152"/>
      <c r="F43" s="183"/>
      <c r="G43" s="183"/>
      <c r="H43" s="204"/>
      <c r="I43" s="152"/>
      <c r="J43" s="152"/>
      <c r="K43" s="183"/>
      <c r="L43" s="81"/>
    </row>
    <row r="44" spans="1:12" ht="60.75" hidden="1" thickBot="1">
      <c r="A44" s="93"/>
      <c r="B44" s="216" t="s">
        <v>6</v>
      </c>
      <c r="C44" s="163"/>
      <c r="D44" s="226"/>
      <c r="E44" s="163"/>
      <c r="F44" s="169" t="e">
        <f aca="true" t="shared" si="6" ref="F44:F50">E44/C44*100</f>
        <v>#DIV/0!</v>
      </c>
      <c r="G44" s="169" t="e">
        <f aca="true" t="shared" si="7" ref="G44:G50">E44/D44*100</f>
        <v>#DIV/0!</v>
      </c>
      <c r="H44" s="163"/>
      <c r="I44" s="163"/>
      <c r="J44" s="163"/>
      <c r="K44" s="169" t="e">
        <f>J44/H44*100</f>
        <v>#DIV/0!</v>
      </c>
      <c r="L44" s="70" t="e">
        <f>J44/I44*100</f>
        <v>#DIV/0!</v>
      </c>
    </row>
    <row r="45" spans="1:12" ht="16.5" hidden="1" thickBot="1">
      <c r="A45" s="93"/>
      <c r="B45" s="216" t="s">
        <v>7</v>
      </c>
      <c r="C45" s="163"/>
      <c r="D45" s="226"/>
      <c r="E45" s="163"/>
      <c r="F45" s="169" t="e">
        <f t="shared" si="6"/>
        <v>#DIV/0!</v>
      </c>
      <c r="G45" s="169" t="e">
        <f t="shared" si="7"/>
        <v>#DIV/0!</v>
      </c>
      <c r="H45" s="163"/>
      <c r="I45" s="163"/>
      <c r="J45" s="163"/>
      <c r="K45" s="169" t="e">
        <f>J45/H45*100</f>
        <v>#DIV/0!</v>
      </c>
      <c r="L45" s="70" t="e">
        <f>J45/I45*100</f>
        <v>#DIV/0!</v>
      </c>
    </row>
    <row r="46" spans="1:12" ht="30.75" hidden="1" thickBot="1">
      <c r="A46" s="74"/>
      <c r="B46" s="223" t="s">
        <v>67</v>
      </c>
      <c r="C46" s="154"/>
      <c r="D46" s="177"/>
      <c r="E46" s="154"/>
      <c r="F46" s="169" t="e">
        <f t="shared" si="6"/>
        <v>#DIV/0!</v>
      </c>
      <c r="G46" s="169" t="e">
        <f t="shared" si="7"/>
        <v>#DIV/0!</v>
      </c>
      <c r="H46" s="154"/>
      <c r="I46" s="154"/>
      <c r="J46" s="154"/>
      <c r="K46" s="169" t="e">
        <f>J46/H46*100</f>
        <v>#DIV/0!</v>
      </c>
      <c r="L46" s="70" t="e">
        <f>J46/I46*100</f>
        <v>#DIV/0!</v>
      </c>
    </row>
    <row r="47" spans="1:12" ht="16.5" thickBot="1">
      <c r="A47" s="87"/>
      <c r="B47" s="227" t="s">
        <v>68</v>
      </c>
      <c r="C47" s="228">
        <f>C38+C29+C11</f>
        <v>109904249.89000002</v>
      </c>
      <c r="D47" s="229">
        <f>D38+D29+D11</f>
        <v>113061550</v>
      </c>
      <c r="E47" s="228">
        <f>E38+E29+E11</f>
        <v>102209449.05999999</v>
      </c>
      <c r="F47" s="169">
        <f>E47/C47*100</f>
        <v>92.99863213870115</v>
      </c>
      <c r="G47" s="169">
        <f>E47/D47*100</f>
        <v>90.40159900514365</v>
      </c>
      <c r="H47" s="152">
        <f>H38+H29+H11</f>
        <v>17252138.92</v>
      </c>
      <c r="I47" s="152">
        <f>I38+I29+I11</f>
        <v>15278092.77</v>
      </c>
      <c r="J47" s="152">
        <f>J38+J29+J11</f>
        <v>15524302.54</v>
      </c>
      <c r="K47" s="169">
        <f>J47/H47*100</f>
        <v>89.98479905586106</v>
      </c>
      <c r="L47" s="70">
        <f>J47/I47*100</f>
        <v>101.6115216323562</v>
      </c>
    </row>
    <row r="48" spans="1:12" ht="27.75" customHeight="1" thickBot="1">
      <c r="A48" s="68">
        <v>41020000</v>
      </c>
      <c r="B48" s="100" t="s">
        <v>52</v>
      </c>
      <c r="C48" s="69">
        <f>SUM(C50:C57)</f>
        <v>71850600</v>
      </c>
      <c r="D48" s="139">
        <f>SUM(D50:D57)</f>
        <v>115942600</v>
      </c>
      <c r="E48" s="69">
        <f>SUM(E50:E57)</f>
        <v>115942600</v>
      </c>
      <c r="F48" s="70">
        <f t="shared" si="6"/>
        <v>161.3662238032807</v>
      </c>
      <c r="G48" s="70">
        <f t="shared" si="7"/>
        <v>100</v>
      </c>
      <c r="H48" s="69"/>
      <c r="I48" s="146"/>
      <c r="J48" s="146"/>
      <c r="K48" s="70"/>
      <c r="L48" s="70"/>
    </row>
    <row r="49" spans="1:12" ht="60.75" hidden="1" thickBot="1">
      <c r="A49" s="82"/>
      <c r="B49" s="102" t="s">
        <v>13</v>
      </c>
      <c r="C49" s="83"/>
      <c r="D49" s="141"/>
      <c r="E49" s="83"/>
      <c r="F49" s="71" t="e">
        <f t="shared" si="6"/>
        <v>#DIV/0!</v>
      </c>
      <c r="G49" s="71" t="e">
        <f t="shared" si="7"/>
        <v>#DIV/0!</v>
      </c>
      <c r="H49" s="83"/>
      <c r="I49" s="148"/>
      <c r="J49" s="148"/>
      <c r="K49" s="71"/>
      <c r="L49" s="71"/>
    </row>
    <row r="50" spans="1:12" ht="30">
      <c r="A50" s="91">
        <v>41020100</v>
      </c>
      <c r="B50" s="103" t="s">
        <v>91</v>
      </c>
      <c r="C50" s="84">
        <v>65422400</v>
      </c>
      <c r="D50" s="145">
        <v>95221200</v>
      </c>
      <c r="E50" s="92">
        <v>95221200</v>
      </c>
      <c r="F50" s="79">
        <f t="shared" si="6"/>
        <v>145.54831372740836</v>
      </c>
      <c r="G50" s="79">
        <f t="shared" si="7"/>
        <v>100</v>
      </c>
      <c r="H50" s="104"/>
      <c r="I50" s="151"/>
      <c r="J50" s="164"/>
      <c r="K50" s="73"/>
      <c r="L50" s="73"/>
    </row>
    <row r="51" spans="1:12" ht="45.75" thickBot="1">
      <c r="A51" s="93">
        <v>41020600</v>
      </c>
      <c r="B51" s="105" t="s">
        <v>92</v>
      </c>
      <c r="C51" s="95">
        <v>6428200</v>
      </c>
      <c r="D51" s="143">
        <v>20721400</v>
      </c>
      <c r="E51" s="96">
        <v>20721400</v>
      </c>
      <c r="F51" s="97">
        <f>E51/C51*100</f>
        <v>322.3515136430105</v>
      </c>
      <c r="G51" s="97">
        <f>E51/D51*100</f>
        <v>100</v>
      </c>
      <c r="H51" s="106"/>
      <c r="I51" s="150"/>
      <c r="J51" s="165"/>
      <c r="K51" s="98"/>
      <c r="L51" s="98"/>
    </row>
    <row r="52" spans="1:12" ht="90.75" hidden="1" thickBot="1">
      <c r="A52" s="93"/>
      <c r="B52" s="94" t="s">
        <v>14</v>
      </c>
      <c r="C52" s="95"/>
      <c r="D52" s="143"/>
      <c r="E52" s="96"/>
      <c r="F52" s="97" t="e">
        <f>E52/C52*100</f>
        <v>#DIV/0!</v>
      </c>
      <c r="G52" s="97" t="e">
        <f>E52/D52*100</f>
        <v>#DIV/0!</v>
      </c>
      <c r="H52" s="106"/>
      <c r="I52" s="150"/>
      <c r="J52" s="165"/>
      <c r="K52" s="98" t="e">
        <f>J52/H52*100</f>
        <v>#DIV/0!</v>
      </c>
      <c r="L52" s="98" t="e">
        <f>J52/I52*100</f>
        <v>#DIV/0!</v>
      </c>
    </row>
    <row r="53" spans="1:12" ht="60.75" hidden="1" thickBot="1">
      <c r="A53" s="93">
        <v>41021100</v>
      </c>
      <c r="B53" s="88" t="s">
        <v>108</v>
      </c>
      <c r="C53" s="95"/>
      <c r="D53" s="143"/>
      <c r="E53" s="96"/>
      <c r="F53" s="97" t="e">
        <f>E53/C53*100</f>
        <v>#DIV/0!</v>
      </c>
      <c r="G53" s="97" t="e">
        <f>E53/D53*100</f>
        <v>#DIV/0!</v>
      </c>
      <c r="H53" s="106"/>
      <c r="I53" s="150"/>
      <c r="J53" s="165"/>
      <c r="K53" s="98"/>
      <c r="L53" s="98"/>
    </row>
    <row r="54" spans="1:12" ht="60.75" hidden="1" thickBot="1">
      <c r="A54" s="93">
        <v>41021200</v>
      </c>
      <c r="B54" s="105" t="s">
        <v>104</v>
      </c>
      <c r="C54" s="95">
        <v>0</v>
      </c>
      <c r="D54" s="143"/>
      <c r="E54" s="96"/>
      <c r="F54" s="80" t="e">
        <f>E54/C54*100</f>
        <v>#DIV/0!</v>
      </c>
      <c r="G54" s="80" t="e">
        <f>E54/D54*100</f>
        <v>#DIV/0!</v>
      </c>
      <c r="H54" s="106"/>
      <c r="I54" s="150"/>
      <c r="J54" s="165"/>
      <c r="K54" s="98"/>
      <c r="L54" s="98"/>
    </row>
    <row r="55" spans="1:12" ht="2.25" customHeight="1" hidden="1" thickBot="1">
      <c r="A55" s="93">
        <v>41021600</v>
      </c>
      <c r="B55" s="88" t="s">
        <v>109</v>
      </c>
      <c r="C55" s="95"/>
      <c r="D55" s="143"/>
      <c r="E55" s="96"/>
      <c r="F55" s="89"/>
      <c r="G55" s="89"/>
      <c r="H55" s="106"/>
      <c r="I55" s="150"/>
      <c r="J55" s="165"/>
      <c r="K55" s="98"/>
      <c r="L55" s="98"/>
    </row>
    <row r="56" spans="1:12" ht="45.75" hidden="1" thickBot="1">
      <c r="A56" s="93">
        <v>41021800</v>
      </c>
      <c r="B56" s="105" t="s">
        <v>105</v>
      </c>
      <c r="C56" s="95"/>
      <c r="D56" s="143"/>
      <c r="E56" s="96"/>
      <c r="F56" s="97"/>
      <c r="G56" s="97"/>
      <c r="H56" s="106"/>
      <c r="I56" s="150"/>
      <c r="J56" s="165"/>
      <c r="K56" s="98"/>
      <c r="L56" s="98"/>
    </row>
    <row r="57" spans="1:12" ht="75.75" hidden="1" thickBot="1">
      <c r="A57" s="107">
        <v>41021900</v>
      </c>
      <c r="B57" s="108" t="s">
        <v>106</v>
      </c>
      <c r="C57" s="85"/>
      <c r="D57" s="142"/>
      <c r="E57" s="99"/>
      <c r="F57" s="80"/>
      <c r="G57" s="80"/>
      <c r="H57" s="109"/>
      <c r="I57" s="149"/>
      <c r="J57" s="166"/>
      <c r="K57" s="77"/>
      <c r="L57" s="77"/>
    </row>
    <row r="58" spans="1:12" ht="31.5" customHeight="1" thickBot="1">
      <c r="A58" s="68">
        <v>41030000</v>
      </c>
      <c r="B58" s="110" t="s">
        <v>93</v>
      </c>
      <c r="C58" s="69">
        <f>C59+C60+C61+C62+C63+C64+C66+C67+C68+C65</f>
        <v>115257448.77999999</v>
      </c>
      <c r="D58" s="139">
        <f>D59+D60+D61+D62+D63+D64+D66+D67+D68+D69+D65</f>
        <v>165345825.64999998</v>
      </c>
      <c r="E58" s="69">
        <f>E59+E60+E61+E62+E63+E64+E66+E67+E68+E69</f>
        <v>114450796.57999998</v>
      </c>
      <c r="F58" s="70">
        <f>E58/C58*100</f>
        <v>99.30013009264181</v>
      </c>
      <c r="G58" s="70">
        <f>E58/D58*100</f>
        <v>69.21904204722208</v>
      </c>
      <c r="H58" s="69">
        <f>H59+H60+H61+H62+H63+H64+H66+H67+H68</f>
        <v>24039251.549999997</v>
      </c>
      <c r="I58" s="139">
        <f>I59+I60+I61+I62+I63+I64+I66+I67+I68</f>
        <v>66605095</v>
      </c>
      <c r="J58" s="139">
        <f>J59+J60+J61+J62+J63+J64+J66+J67+J68</f>
        <v>63608305.15</v>
      </c>
      <c r="K58" s="70">
        <f>J58/H58*100</f>
        <v>264.6018534216803</v>
      </c>
      <c r="L58" s="70">
        <f>J58/I58*100</f>
        <v>95.50065974682566</v>
      </c>
    </row>
    <row r="59" spans="1:12" ht="75">
      <c r="A59" s="91">
        <v>41030600</v>
      </c>
      <c r="B59" s="134" t="s">
        <v>94</v>
      </c>
      <c r="C59" s="83">
        <v>81968808.63</v>
      </c>
      <c r="D59" s="141">
        <v>113188579.96</v>
      </c>
      <c r="E59" s="83">
        <v>88411325.3</v>
      </c>
      <c r="F59" s="79">
        <f>E59/C59*100</f>
        <v>107.85971734575399</v>
      </c>
      <c r="G59" s="79">
        <f>E59/D59*100</f>
        <v>78.10975747839925</v>
      </c>
      <c r="H59" s="83"/>
      <c r="I59" s="148"/>
      <c r="J59" s="148"/>
      <c r="K59" s="73"/>
      <c r="L59" s="73"/>
    </row>
    <row r="60" spans="1:12" ht="105">
      <c r="A60" s="93">
        <v>41030800</v>
      </c>
      <c r="B60" s="135" t="s">
        <v>95</v>
      </c>
      <c r="C60" s="95">
        <v>25826171.72</v>
      </c>
      <c r="D60" s="143">
        <v>36411309</v>
      </c>
      <c r="E60" s="95">
        <v>18053864.9</v>
      </c>
      <c r="F60" s="97">
        <f>E60/C60*100</f>
        <v>69.9053080562418</v>
      </c>
      <c r="G60" s="97">
        <f>E60/D60*100</f>
        <v>49.58312512192297</v>
      </c>
      <c r="H60" s="95"/>
      <c r="I60" s="150"/>
      <c r="J60" s="150"/>
      <c r="K60" s="98"/>
      <c r="L60" s="98"/>
    </row>
    <row r="61" spans="1:12" ht="90.75" thickBot="1">
      <c r="A61" s="107">
        <v>41030900</v>
      </c>
      <c r="B61" s="136" t="s">
        <v>96</v>
      </c>
      <c r="C61" s="85">
        <v>3199489.55</v>
      </c>
      <c r="D61" s="142">
        <v>6635597.69</v>
      </c>
      <c r="E61" s="85">
        <v>3150278.38</v>
      </c>
      <c r="F61" s="80">
        <f>E61/C61*100</f>
        <v>98.46190558740847</v>
      </c>
      <c r="G61" s="80">
        <f>E61/D61*100</f>
        <v>47.4754276430523</v>
      </c>
      <c r="H61" s="85"/>
      <c r="I61" s="149"/>
      <c r="J61" s="149"/>
      <c r="K61" s="77"/>
      <c r="L61" s="77"/>
    </row>
    <row r="62" spans="1:12" ht="75">
      <c r="A62" s="91">
        <v>41031000</v>
      </c>
      <c r="B62" s="134" t="s">
        <v>97</v>
      </c>
      <c r="C62" s="84">
        <v>1609677.85</v>
      </c>
      <c r="D62" s="145">
        <v>2315522</v>
      </c>
      <c r="E62" s="84">
        <v>2126931.47</v>
      </c>
      <c r="F62" s="79">
        <f>E62/C62*100</f>
        <v>132.13398382788208</v>
      </c>
      <c r="G62" s="79">
        <f>E62/D62*100</f>
        <v>91.85537731880761</v>
      </c>
      <c r="H62" s="84"/>
      <c r="I62" s="151"/>
      <c r="J62" s="151"/>
      <c r="K62" s="73"/>
      <c r="L62" s="73"/>
    </row>
    <row r="63" spans="1:12" ht="60" hidden="1">
      <c r="A63" s="93">
        <v>41032600</v>
      </c>
      <c r="B63" s="135" t="s">
        <v>98</v>
      </c>
      <c r="C63" s="76"/>
      <c r="D63" s="140"/>
      <c r="E63" s="76"/>
      <c r="F63" s="97"/>
      <c r="G63" s="97"/>
      <c r="H63" s="76"/>
      <c r="I63" s="147"/>
      <c r="J63" s="147"/>
      <c r="K63" s="98"/>
      <c r="L63" s="98"/>
    </row>
    <row r="64" spans="1:12" ht="60">
      <c r="A64" s="93">
        <v>41034400</v>
      </c>
      <c r="B64" s="135" t="s">
        <v>101</v>
      </c>
      <c r="C64" s="76"/>
      <c r="D64" s="140"/>
      <c r="E64" s="76"/>
      <c r="F64" s="97"/>
      <c r="G64" s="97"/>
      <c r="H64" s="76">
        <v>1894109.83</v>
      </c>
      <c r="I64" s="154">
        <v>3152200</v>
      </c>
      <c r="J64" s="154">
        <v>155730.15</v>
      </c>
      <c r="K64" s="97">
        <f>J64/H64*100</f>
        <v>8.22181203716154</v>
      </c>
      <c r="L64" s="97">
        <f>J64/I64*100</f>
        <v>4.940363872850708</v>
      </c>
    </row>
    <row r="65" spans="1:12" ht="60">
      <c r="A65" s="93">
        <v>41034500</v>
      </c>
      <c r="B65" s="135" t="s">
        <v>155</v>
      </c>
      <c r="C65" s="76">
        <v>225800</v>
      </c>
      <c r="D65" s="140">
        <v>3816798</v>
      </c>
      <c r="E65" s="76"/>
      <c r="F65" s="97"/>
      <c r="G65" s="97"/>
      <c r="H65" s="76"/>
      <c r="I65" s="147"/>
      <c r="J65" s="147"/>
      <c r="K65" s="97"/>
      <c r="L65" s="97"/>
    </row>
    <row r="66" spans="1:12" ht="26.25" customHeight="1">
      <c r="A66" s="93">
        <v>41035000</v>
      </c>
      <c r="B66" s="138" t="s">
        <v>99</v>
      </c>
      <c r="C66" s="76">
        <v>2061436.04</v>
      </c>
      <c r="D66" s="140">
        <v>2319827</v>
      </c>
      <c r="E66" s="76">
        <v>2120077.88</v>
      </c>
      <c r="F66" s="97">
        <f>E66/C66*100</f>
        <v>102.844708196719</v>
      </c>
      <c r="G66" s="97">
        <f>E66/D66*100</f>
        <v>91.38948206051572</v>
      </c>
      <c r="H66" s="76"/>
      <c r="I66" s="154">
        <v>1377120</v>
      </c>
      <c r="J66" s="154">
        <v>1376800</v>
      </c>
      <c r="K66" s="97"/>
      <c r="L66" s="97">
        <f>J66/I66*100</f>
        <v>99.9767630998025</v>
      </c>
    </row>
    <row r="67" spans="1:12" ht="105">
      <c r="A67" s="93">
        <v>41035800</v>
      </c>
      <c r="B67" s="135" t="s">
        <v>100</v>
      </c>
      <c r="C67" s="76">
        <v>366064.99</v>
      </c>
      <c r="D67" s="140">
        <v>519392</v>
      </c>
      <c r="E67" s="76">
        <v>507161.43</v>
      </c>
      <c r="F67" s="97">
        <f>E67/C67*100</f>
        <v>138.5440956809336</v>
      </c>
      <c r="G67" s="97">
        <f>E67/D67*100</f>
        <v>97.64521401946892</v>
      </c>
      <c r="H67" s="76"/>
      <c r="I67" s="154"/>
      <c r="J67" s="147"/>
      <c r="K67" s="97"/>
      <c r="L67" s="97"/>
    </row>
    <row r="68" spans="1:12" ht="93.75" customHeight="1">
      <c r="A68" s="74">
        <v>41036600</v>
      </c>
      <c r="B68" s="137" t="s">
        <v>107</v>
      </c>
      <c r="C68" s="76"/>
      <c r="D68" s="140"/>
      <c r="E68" s="76"/>
      <c r="F68" s="90"/>
      <c r="G68" s="90"/>
      <c r="H68" s="76">
        <v>22145141.72</v>
      </c>
      <c r="I68" s="154">
        <v>62075775</v>
      </c>
      <c r="J68" s="154">
        <v>62075775</v>
      </c>
      <c r="K68" s="90">
        <f>J68/H68*100</f>
        <v>280.3132885075978</v>
      </c>
      <c r="L68" s="90">
        <f>J68/I68*100</f>
        <v>100</v>
      </c>
    </row>
    <row r="69" spans="1:12" ht="67.5" customHeight="1" thickBot="1">
      <c r="A69" s="74">
        <v>41037000</v>
      </c>
      <c r="B69" s="75" t="s">
        <v>154</v>
      </c>
      <c r="C69" s="76"/>
      <c r="D69" s="140">
        <v>138800</v>
      </c>
      <c r="E69" s="76">
        <v>81157.22</v>
      </c>
      <c r="F69" s="90"/>
      <c r="G69" s="90">
        <f>E69/D69*100</f>
        <v>58.47061959654178</v>
      </c>
      <c r="H69" s="76"/>
      <c r="I69" s="154"/>
      <c r="J69" s="147"/>
      <c r="K69" s="90"/>
      <c r="L69" s="90"/>
    </row>
    <row r="70" spans="1:12" ht="42.75" customHeight="1" thickBot="1">
      <c r="A70" s="66"/>
      <c r="B70" s="68" t="s">
        <v>8</v>
      </c>
      <c r="C70" s="101">
        <f>C58+C48+C47</f>
        <v>297012298.66999996</v>
      </c>
      <c r="D70" s="144">
        <f>D58+D48+D47</f>
        <v>394349975.65</v>
      </c>
      <c r="E70" s="101">
        <f>E58+E48+E47</f>
        <v>332602845.64</v>
      </c>
      <c r="F70" s="70">
        <f>E70/C70*100</f>
        <v>111.98285294224246</v>
      </c>
      <c r="G70" s="70">
        <f>E70/D70*100</f>
        <v>84.34204797192562</v>
      </c>
      <c r="H70" s="69">
        <f>H58+H48+H47</f>
        <v>41291390.47</v>
      </c>
      <c r="I70" s="152">
        <f>I58+I48+I47</f>
        <v>81883187.77</v>
      </c>
      <c r="J70" s="152">
        <f>J58+J48+J47</f>
        <v>79132607.69</v>
      </c>
      <c r="K70" s="70">
        <f>J70/H70*100</f>
        <v>191.64432776245036</v>
      </c>
      <c r="L70" s="70">
        <f>J70/I70*100</f>
        <v>96.64084880558626</v>
      </c>
    </row>
    <row r="71" spans="1:12" ht="13.5" hidden="1" thickBot="1">
      <c r="A71" s="51"/>
      <c r="B71" s="53" t="s">
        <v>53</v>
      </c>
      <c r="C71" s="53"/>
      <c r="D71" s="54">
        <f>SUM(D70:D70)</f>
        <v>394349975.65</v>
      </c>
      <c r="E71" s="54">
        <f>SUM(E70:E70)</f>
        <v>332602845.64</v>
      </c>
      <c r="F71" s="55">
        <f>IF(D71=0,0,E71/D71*100)</f>
        <v>84.34204797192562</v>
      </c>
      <c r="G71" s="55"/>
      <c r="H71" s="55"/>
      <c r="I71" s="54">
        <f>SUM(I70:I70)</f>
        <v>81883187.77</v>
      </c>
      <c r="J71" s="54">
        <f>SUM(J70:J70)</f>
        <v>79132607.69</v>
      </c>
      <c r="K71" s="55">
        <f>IF(I71=0,0,J71/I71*100)</f>
        <v>96.64084880558626</v>
      </c>
      <c r="L71" s="51"/>
    </row>
    <row r="72" spans="1:12" ht="13.5" hidden="1" thickBot="1">
      <c r="A72" s="51"/>
      <c r="B72" s="53"/>
      <c r="C72" s="53"/>
      <c r="D72" s="54"/>
      <c r="E72" s="54"/>
      <c r="F72" s="55"/>
      <c r="G72" s="55"/>
      <c r="H72" s="55"/>
      <c r="I72" s="54"/>
      <c r="J72" s="54"/>
      <c r="K72" s="55"/>
      <c r="L72" s="51"/>
    </row>
    <row r="73" spans="1:12" ht="13.5" hidden="1" thickBot="1">
      <c r="A73" s="51"/>
      <c r="B73" s="53"/>
      <c r="C73" s="53"/>
      <c r="D73" s="54"/>
      <c r="E73" s="54"/>
      <c r="F73" s="55"/>
      <c r="G73" s="55"/>
      <c r="H73" s="55"/>
      <c r="I73" s="54"/>
      <c r="J73" s="54"/>
      <c r="K73" s="55"/>
      <c r="L73" s="51"/>
    </row>
    <row r="74" spans="1:12" ht="13.5" hidden="1" thickBot="1">
      <c r="A74" s="51"/>
      <c r="B74" s="53"/>
      <c r="C74" s="53"/>
      <c r="D74" s="54"/>
      <c r="E74" s="54"/>
      <c r="F74" s="55"/>
      <c r="G74" s="55"/>
      <c r="H74" s="55"/>
      <c r="I74" s="54"/>
      <c r="J74" s="54"/>
      <c r="K74" s="55"/>
      <c r="L74" s="51"/>
    </row>
    <row r="75" spans="1:12" ht="13.5" hidden="1" thickBot="1">
      <c r="A75" s="51"/>
      <c r="B75" s="53"/>
      <c r="C75" s="53"/>
      <c r="D75" s="54"/>
      <c r="E75" s="54"/>
      <c r="F75" s="55"/>
      <c r="G75" s="55"/>
      <c r="H75" s="55"/>
      <c r="I75" s="54"/>
      <c r="J75" s="54"/>
      <c r="K75" s="55"/>
      <c r="L75" s="51"/>
    </row>
    <row r="76" spans="1:12" ht="13.5" hidden="1" thickBot="1">
      <c r="A76" s="51"/>
      <c r="B76" s="280" t="s">
        <v>62</v>
      </c>
      <c r="C76" s="280"/>
      <c r="D76" s="281"/>
      <c r="E76" s="281"/>
      <c r="F76" s="281"/>
      <c r="G76" s="281"/>
      <c r="H76" s="281"/>
      <c r="I76" s="281"/>
      <c r="J76" s="281"/>
      <c r="K76" s="281"/>
      <c r="L76" s="51"/>
    </row>
    <row r="77" spans="1:12" ht="13.5" hidden="1" thickBot="1">
      <c r="A77" s="51"/>
      <c r="B77" s="53"/>
      <c r="C77" s="53"/>
      <c r="D77" s="54"/>
      <c r="E77" s="54"/>
      <c r="F77" s="55"/>
      <c r="G77" s="55"/>
      <c r="H77" s="55"/>
      <c r="I77" s="54"/>
      <c r="J77" s="54"/>
      <c r="K77" s="55"/>
      <c r="L77" s="51"/>
    </row>
    <row r="78" spans="1:12" ht="13.5" hidden="1" thickBot="1">
      <c r="A78" s="51"/>
      <c r="B78" s="56" t="s">
        <v>0</v>
      </c>
      <c r="C78" s="56"/>
      <c r="D78" s="282" t="s">
        <v>1</v>
      </c>
      <c r="E78" s="282"/>
      <c r="F78" s="282"/>
      <c r="G78" s="52"/>
      <c r="H78" s="52"/>
      <c r="I78" s="282" t="s">
        <v>2</v>
      </c>
      <c r="J78" s="282"/>
      <c r="K78" s="282"/>
      <c r="L78" s="51"/>
    </row>
    <row r="79" spans="1:12" ht="49.5" customHeight="1" hidden="1">
      <c r="A79" s="51"/>
      <c r="B79" s="56"/>
      <c r="C79" s="56"/>
      <c r="D79" s="57" t="s">
        <v>69</v>
      </c>
      <c r="E79" s="57" t="s">
        <v>70</v>
      </c>
      <c r="F79" s="57" t="s">
        <v>50</v>
      </c>
      <c r="G79" s="57"/>
      <c r="H79" s="57"/>
      <c r="I79" s="57" t="s">
        <v>64</v>
      </c>
      <c r="J79" s="57" t="s">
        <v>71</v>
      </c>
      <c r="K79" s="57" t="s">
        <v>60</v>
      </c>
      <c r="L79" s="51"/>
    </row>
    <row r="80" spans="1:12" ht="13.5" hidden="1" thickBot="1">
      <c r="A80" s="51"/>
      <c r="B80" s="57">
        <v>1</v>
      </c>
      <c r="C80" s="57"/>
      <c r="D80" s="58">
        <v>2</v>
      </c>
      <c r="E80" s="57">
        <v>3</v>
      </c>
      <c r="F80" s="58">
        <v>4</v>
      </c>
      <c r="G80" s="58"/>
      <c r="H80" s="58"/>
      <c r="I80" s="57">
        <v>5</v>
      </c>
      <c r="J80" s="58">
        <v>6</v>
      </c>
      <c r="K80" s="57">
        <v>7</v>
      </c>
      <c r="L80" s="51"/>
    </row>
    <row r="81" spans="1:12" ht="23.25" hidden="1" thickBot="1">
      <c r="A81" s="51"/>
      <c r="B81" s="59" t="s">
        <v>63</v>
      </c>
      <c r="C81" s="59"/>
      <c r="D81" s="60">
        <v>0</v>
      </c>
      <c r="E81" s="61">
        <v>0</v>
      </c>
      <c r="F81" s="58"/>
      <c r="G81" s="58"/>
      <c r="H81" s="58"/>
      <c r="I81" s="62">
        <v>0</v>
      </c>
      <c r="J81" s="60">
        <v>0</v>
      </c>
      <c r="K81" s="61"/>
      <c r="L81" s="51"/>
    </row>
    <row r="82" spans="1:12" ht="42" customHeight="1" thickBot="1">
      <c r="A82" s="122"/>
      <c r="B82" s="277" t="s">
        <v>144</v>
      </c>
      <c r="C82" s="277"/>
      <c r="D82" s="277"/>
      <c r="E82" s="277"/>
      <c r="F82" s="277"/>
      <c r="G82" s="277"/>
      <c r="H82" s="277"/>
      <c r="I82" s="277"/>
      <c r="J82" s="277"/>
      <c r="K82" s="277"/>
      <c r="L82" s="124"/>
    </row>
    <row r="83" spans="1:12" ht="19.5" customHeight="1" thickBot="1">
      <c r="A83" s="241">
        <v>1</v>
      </c>
      <c r="B83" s="242">
        <v>2</v>
      </c>
      <c r="C83" s="243">
        <v>3</v>
      </c>
      <c r="D83" s="242">
        <v>4</v>
      </c>
      <c r="E83" s="243">
        <v>5</v>
      </c>
      <c r="F83" s="242">
        <v>6</v>
      </c>
      <c r="G83" s="243">
        <v>7</v>
      </c>
      <c r="H83" s="249">
        <v>8</v>
      </c>
      <c r="I83" s="250">
        <v>9</v>
      </c>
      <c r="J83" s="242">
        <v>10</v>
      </c>
      <c r="K83" s="243">
        <v>11</v>
      </c>
      <c r="L83" s="244">
        <v>12</v>
      </c>
    </row>
    <row r="84" spans="1:12" ht="32.25" customHeight="1">
      <c r="A84" s="239">
        <v>10000</v>
      </c>
      <c r="B84" s="240" t="s">
        <v>110</v>
      </c>
      <c r="C84" s="258">
        <v>19080691.15</v>
      </c>
      <c r="D84" s="259">
        <v>18778043</v>
      </c>
      <c r="E84" s="259">
        <v>18562950.59</v>
      </c>
      <c r="F84" s="259">
        <f>E84/C84*100</f>
        <v>97.28657334302065</v>
      </c>
      <c r="G84" s="259">
        <f>E84/D84*100</f>
        <v>98.85455364012107</v>
      </c>
      <c r="H84" s="245">
        <v>441212.29</v>
      </c>
      <c r="I84" s="258">
        <v>583530.98</v>
      </c>
      <c r="J84" s="259">
        <v>542360.07</v>
      </c>
      <c r="K84" s="259">
        <f>J84/H84*100</f>
        <v>122.9249688398299</v>
      </c>
      <c r="L84" s="260">
        <f>J84/I84*100</f>
        <v>92.94452027208563</v>
      </c>
    </row>
    <row r="85" spans="1:12" s="63" customFormat="1" ht="27.75" customHeight="1">
      <c r="A85" s="120">
        <v>70000</v>
      </c>
      <c r="B85" s="113" t="s">
        <v>111</v>
      </c>
      <c r="C85" s="251">
        <v>82373834.7</v>
      </c>
      <c r="D85" s="232">
        <v>96870871</v>
      </c>
      <c r="E85" s="232">
        <v>89969412.75</v>
      </c>
      <c r="F85" s="232">
        <f>E85/C85*100</f>
        <v>109.22086251983119</v>
      </c>
      <c r="G85" s="232">
        <f>E85/D85*100</f>
        <v>92.87561040924263</v>
      </c>
      <c r="H85" s="245">
        <v>5516382.03</v>
      </c>
      <c r="I85" s="251">
        <v>10552008.34</v>
      </c>
      <c r="J85" s="232">
        <v>6129627.27</v>
      </c>
      <c r="K85" s="231">
        <f>J85/H85*100</f>
        <v>111.11680149534531</v>
      </c>
      <c r="L85" s="235">
        <f>J85/I85*100</f>
        <v>58.08967423541669</v>
      </c>
    </row>
    <row r="86" spans="1:12" s="63" customFormat="1" ht="26.25" customHeight="1">
      <c r="A86" s="120">
        <v>80000</v>
      </c>
      <c r="B86" s="113" t="s">
        <v>112</v>
      </c>
      <c r="C86" s="251">
        <v>73954678.67</v>
      </c>
      <c r="D86" s="232">
        <v>79270785</v>
      </c>
      <c r="E86" s="232">
        <v>77800916.5</v>
      </c>
      <c r="F86" s="232">
        <f>E86/C86*100</f>
        <v>105.20080392366067</v>
      </c>
      <c r="G86" s="232">
        <f>E86/D86*100</f>
        <v>98.14576265392098</v>
      </c>
      <c r="H86" s="245">
        <v>3158949.61</v>
      </c>
      <c r="I86" s="251">
        <v>4954320.68</v>
      </c>
      <c r="J86" s="232">
        <v>4334861.35</v>
      </c>
      <c r="K86" s="231">
        <f>J86/H86*100</f>
        <v>137.2247704198105</v>
      </c>
      <c r="L86" s="235">
        <f>J86/I86*100</f>
        <v>87.49658389089177</v>
      </c>
    </row>
    <row r="87" spans="1:12" s="63" customFormat="1" ht="34.5" customHeight="1">
      <c r="A87" s="120">
        <v>90000</v>
      </c>
      <c r="B87" s="113" t="s">
        <v>113</v>
      </c>
      <c r="C87" s="251">
        <v>115969679.27</v>
      </c>
      <c r="D87" s="232">
        <v>158621377.15</v>
      </c>
      <c r="E87" s="232">
        <v>115080766.37</v>
      </c>
      <c r="F87" s="232">
        <f>E87/C87*100</f>
        <v>99.23349542260057</v>
      </c>
      <c r="G87" s="232">
        <f>E87/D87*100</f>
        <v>72.55060347961428</v>
      </c>
      <c r="H87" s="245">
        <v>100386.27</v>
      </c>
      <c r="I87" s="251">
        <v>149295.2</v>
      </c>
      <c r="J87" s="232">
        <v>88815.6</v>
      </c>
      <c r="K87" s="231">
        <f>J87/H87*100</f>
        <v>88.47385205167998</v>
      </c>
      <c r="L87" s="235">
        <f>J87/I87*100</f>
        <v>59.48992331970485</v>
      </c>
    </row>
    <row r="88" spans="1:12" s="63" customFormat="1" ht="33.75" customHeight="1">
      <c r="A88" s="120">
        <v>100000</v>
      </c>
      <c r="B88" s="113" t="s">
        <v>114</v>
      </c>
      <c r="C88" s="251">
        <f>SUM(C89:C97)</f>
        <v>1954925.53</v>
      </c>
      <c r="D88" s="232">
        <f>SUM(D89:D97)</f>
        <v>2414162.56</v>
      </c>
      <c r="E88" s="232">
        <f>SUM(E89:E97)</f>
        <v>2018454.3099999998</v>
      </c>
      <c r="F88" s="232">
        <f>E88/C88*100</f>
        <v>103.24967775115196</v>
      </c>
      <c r="G88" s="232">
        <f>E88/D88*100</f>
        <v>83.60888133398936</v>
      </c>
      <c r="H88" s="252">
        <f>SUM(H89:H97)</f>
        <v>23604291.689999998</v>
      </c>
      <c r="I88" s="251">
        <f>SUM(I89:I97)</f>
        <v>66037155.32</v>
      </c>
      <c r="J88" s="232">
        <f>SUM(J89:J97)</f>
        <v>64392540.37</v>
      </c>
      <c r="K88" s="231">
        <f>J88/H88*100</f>
        <v>272.8001382785827</v>
      </c>
      <c r="L88" s="235">
        <f>J88/I88*100</f>
        <v>97.50956118259396</v>
      </c>
    </row>
    <row r="89" spans="1:12" ht="25.5" customHeight="1">
      <c r="A89" s="112">
        <v>100101</v>
      </c>
      <c r="B89" s="114" t="s">
        <v>115</v>
      </c>
      <c r="C89" s="253"/>
      <c r="D89" s="233"/>
      <c r="E89" s="233"/>
      <c r="F89" s="232"/>
      <c r="G89" s="232"/>
      <c r="H89" s="247">
        <v>61267.8</v>
      </c>
      <c r="I89" s="253">
        <v>126887.89</v>
      </c>
      <c r="J89" s="233">
        <v>126887.89</v>
      </c>
      <c r="K89" s="231">
        <f aca="true" t="shared" si="8" ref="K89:K118">J89/H89*100</f>
        <v>207.10371516522542</v>
      </c>
      <c r="L89" s="235">
        <f aca="true" t="shared" si="9" ref="L89:L118">J89/I89*100</f>
        <v>100</v>
      </c>
    </row>
    <row r="90" spans="1:12" ht="21.75" customHeight="1">
      <c r="A90" s="112">
        <v>100102</v>
      </c>
      <c r="B90" s="114" t="s">
        <v>116</v>
      </c>
      <c r="C90" s="253">
        <v>94342.51</v>
      </c>
      <c r="D90" s="233">
        <v>37060</v>
      </c>
      <c r="E90" s="233">
        <v>0</v>
      </c>
      <c r="F90" s="232">
        <f aca="true" t="shared" si="10" ref="F90:F118">E90/C90*100</f>
        <v>0</v>
      </c>
      <c r="G90" s="232">
        <f aca="true" t="shared" si="11" ref="G90:G118">E90/D90*100</f>
        <v>0</v>
      </c>
      <c r="H90" s="247">
        <v>670047.68</v>
      </c>
      <c r="I90" s="253">
        <v>2521680.97</v>
      </c>
      <c r="J90" s="233">
        <v>1739044.01</v>
      </c>
      <c r="K90" s="231">
        <f t="shared" si="8"/>
        <v>259.54033748762475</v>
      </c>
      <c r="L90" s="235">
        <f t="shared" si="9"/>
        <v>68.96368060389494</v>
      </c>
    </row>
    <row r="91" spans="1:12" ht="21.75" customHeight="1">
      <c r="A91" s="112">
        <v>100103</v>
      </c>
      <c r="B91" s="114" t="s">
        <v>117</v>
      </c>
      <c r="C91" s="253"/>
      <c r="D91" s="233"/>
      <c r="E91" s="233"/>
      <c r="F91" s="232"/>
      <c r="G91" s="232"/>
      <c r="H91" s="254"/>
      <c r="I91" s="253"/>
      <c r="J91" s="233"/>
      <c r="K91" s="231"/>
      <c r="L91" s="235"/>
    </row>
    <row r="92" spans="1:12" ht="21.75" customHeight="1">
      <c r="A92" s="112">
        <v>100202</v>
      </c>
      <c r="B92" s="114" t="s">
        <v>118</v>
      </c>
      <c r="C92" s="253">
        <v>0</v>
      </c>
      <c r="D92" s="233">
        <v>15000</v>
      </c>
      <c r="E92" s="233">
        <v>0</v>
      </c>
      <c r="F92" s="232"/>
      <c r="G92" s="232">
        <f t="shared" si="11"/>
        <v>0</v>
      </c>
      <c r="H92" s="254">
        <v>110836.56</v>
      </c>
      <c r="I92" s="253">
        <v>570825</v>
      </c>
      <c r="J92" s="233">
        <v>189025</v>
      </c>
      <c r="K92" s="231">
        <f t="shared" si="8"/>
        <v>170.54390717286788</v>
      </c>
      <c r="L92" s="235">
        <f t="shared" si="9"/>
        <v>33.11435203433627</v>
      </c>
    </row>
    <row r="93" spans="1:12" ht="21.75" customHeight="1">
      <c r="A93" s="112">
        <v>100201</v>
      </c>
      <c r="B93" s="114" t="s">
        <v>119</v>
      </c>
      <c r="C93" s="253"/>
      <c r="D93" s="233"/>
      <c r="E93" s="233"/>
      <c r="F93" s="232"/>
      <c r="G93" s="232"/>
      <c r="H93" s="247">
        <v>182020</v>
      </c>
      <c r="I93" s="253">
        <v>220000</v>
      </c>
      <c r="J93" s="233">
        <v>750</v>
      </c>
      <c r="K93" s="231">
        <f t="shared" si="8"/>
        <v>0.4120426326777277</v>
      </c>
      <c r="L93" s="235">
        <f t="shared" si="9"/>
        <v>0.3409090909090909</v>
      </c>
    </row>
    <row r="94" spans="1:12" ht="21.75" customHeight="1">
      <c r="A94" s="112">
        <v>100203</v>
      </c>
      <c r="B94" s="114" t="s">
        <v>120</v>
      </c>
      <c r="C94" s="253">
        <v>1796183.02</v>
      </c>
      <c r="D94" s="233">
        <v>2357525.56</v>
      </c>
      <c r="E94" s="233">
        <v>2013877.88</v>
      </c>
      <c r="F94" s="232">
        <f t="shared" si="10"/>
        <v>112.1198595898095</v>
      </c>
      <c r="G94" s="232">
        <f t="shared" si="11"/>
        <v>85.42337415845451</v>
      </c>
      <c r="H94" s="247">
        <v>296213.75</v>
      </c>
      <c r="I94" s="253">
        <v>327128.46</v>
      </c>
      <c r="J94" s="233">
        <v>221860.47</v>
      </c>
      <c r="K94" s="231">
        <f t="shared" si="8"/>
        <v>74.89877495558528</v>
      </c>
      <c r="L94" s="235">
        <f t="shared" si="9"/>
        <v>67.82059561555725</v>
      </c>
    </row>
    <row r="95" spans="1:12" ht="45">
      <c r="A95" s="112">
        <v>100400</v>
      </c>
      <c r="B95" s="114" t="s">
        <v>121</v>
      </c>
      <c r="C95" s="253"/>
      <c r="D95" s="233"/>
      <c r="E95" s="233"/>
      <c r="F95" s="232"/>
      <c r="G95" s="232"/>
      <c r="H95" s="247">
        <v>138764.18</v>
      </c>
      <c r="I95" s="253">
        <v>138198</v>
      </c>
      <c r="J95" s="233">
        <v>39198</v>
      </c>
      <c r="K95" s="231">
        <f t="shared" si="8"/>
        <v>28.24792392388295</v>
      </c>
      <c r="L95" s="235">
        <f t="shared" si="9"/>
        <v>28.36365215126123</v>
      </c>
    </row>
    <row r="96" spans="1:12" ht="128.25" customHeight="1">
      <c r="A96" s="112">
        <v>100602</v>
      </c>
      <c r="B96" s="115" t="s">
        <v>122</v>
      </c>
      <c r="C96" s="253"/>
      <c r="D96" s="233"/>
      <c r="E96" s="233"/>
      <c r="F96" s="232"/>
      <c r="G96" s="232"/>
      <c r="H96" s="254">
        <v>22145141.72</v>
      </c>
      <c r="I96" s="253">
        <v>62075775</v>
      </c>
      <c r="J96" s="233">
        <v>62075775</v>
      </c>
      <c r="K96" s="231">
        <f t="shared" si="8"/>
        <v>280.3132885075978</v>
      </c>
      <c r="L96" s="235">
        <f t="shared" si="9"/>
        <v>100</v>
      </c>
    </row>
    <row r="97" spans="1:12" ht="60">
      <c r="A97" s="112">
        <v>100302</v>
      </c>
      <c r="B97" s="114" t="s">
        <v>123</v>
      </c>
      <c r="C97" s="253">
        <v>64400</v>
      </c>
      <c r="D97" s="233">
        <v>4577</v>
      </c>
      <c r="E97" s="233">
        <v>4576.43</v>
      </c>
      <c r="F97" s="232">
        <f t="shared" si="10"/>
        <v>7.106257763975156</v>
      </c>
      <c r="G97" s="232">
        <f t="shared" si="11"/>
        <v>99.98754642779114</v>
      </c>
      <c r="H97" s="254"/>
      <c r="I97" s="253">
        <v>56660</v>
      </c>
      <c r="J97" s="233">
        <v>0</v>
      </c>
      <c r="K97" s="231" t="e">
        <f t="shared" si="8"/>
        <v>#DIV/0!</v>
      </c>
      <c r="L97" s="235">
        <f t="shared" si="9"/>
        <v>0</v>
      </c>
    </row>
    <row r="98" spans="1:12" s="63" customFormat="1" ht="25.5" customHeight="1">
      <c r="A98" s="120">
        <v>110000</v>
      </c>
      <c r="B98" s="113" t="s">
        <v>124</v>
      </c>
      <c r="C98" s="251">
        <v>13001725.34</v>
      </c>
      <c r="D98" s="232">
        <v>15195614</v>
      </c>
      <c r="E98" s="232">
        <v>14929366.29</v>
      </c>
      <c r="F98" s="232">
        <f t="shared" si="10"/>
        <v>114.82603961852342</v>
      </c>
      <c r="G98" s="232">
        <f t="shared" si="11"/>
        <v>98.24786474570885</v>
      </c>
      <c r="H98" s="245">
        <v>742080.68</v>
      </c>
      <c r="I98" s="251">
        <v>1744397.8</v>
      </c>
      <c r="J98" s="232">
        <v>1295665.92</v>
      </c>
      <c r="K98" s="231">
        <f t="shared" si="8"/>
        <v>174.59906381068967</v>
      </c>
      <c r="L98" s="235">
        <f t="shared" si="9"/>
        <v>74.27582859827041</v>
      </c>
    </row>
    <row r="99" spans="1:12" s="63" customFormat="1" ht="27.75" customHeight="1">
      <c r="A99" s="120">
        <v>120000</v>
      </c>
      <c r="B99" s="113" t="s">
        <v>125</v>
      </c>
      <c r="C99" s="251">
        <v>88200</v>
      </c>
      <c r="D99" s="232">
        <v>50000</v>
      </c>
      <c r="E99" s="232">
        <v>50000</v>
      </c>
      <c r="F99" s="232">
        <f t="shared" si="10"/>
        <v>56.68934240362812</v>
      </c>
      <c r="G99" s="232">
        <f t="shared" si="11"/>
        <v>100</v>
      </c>
      <c r="H99" s="252"/>
      <c r="I99" s="251"/>
      <c r="J99" s="232"/>
      <c r="K99" s="231"/>
      <c r="L99" s="235"/>
    </row>
    <row r="100" spans="1:12" s="63" customFormat="1" ht="19.5" customHeight="1">
      <c r="A100" s="120">
        <v>130000</v>
      </c>
      <c r="B100" s="113" t="s">
        <v>126</v>
      </c>
      <c r="C100" s="251">
        <v>2172391.75</v>
      </c>
      <c r="D100" s="232">
        <v>2422650.44</v>
      </c>
      <c r="E100" s="232">
        <v>2412948.2</v>
      </c>
      <c r="F100" s="232">
        <f t="shared" si="10"/>
        <v>111.07334577200454</v>
      </c>
      <c r="G100" s="232">
        <f t="shared" si="11"/>
        <v>99.59951960712914</v>
      </c>
      <c r="H100" s="245">
        <v>530007.13</v>
      </c>
      <c r="I100" s="251">
        <v>937966.66</v>
      </c>
      <c r="J100" s="232">
        <v>397838.92</v>
      </c>
      <c r="K100" s="231">
        <f t="shared" si="8"/>
        <v>75.06293736086154</v>
      </c>
      <c r="L100" s="235">
        <f t="shared" si="9"/>
        <v>42.415038504673504</v>
      </c>
    </row>
    <row r="101" spans="1:12" s="63" customFormat="1" ht="28.5" customHeight="1">
      <c r="A101" s="120"/>
      <c r="B101" s="113" t="s">
        <v>127</v>
      </c>
      <c r="C101" s="251">
        <f>C102</f>
        <v>0</v>
      </c>
      <c r="D101" s="232">
        <f>D102</f>
        <v>0</v>
      </c>
      <c r="E101" s="232">
        <f>E102</f>
        <v>0</v>
      </c>
      <c r="F101" s="232"/>
      <c r="G101" s="232"/>
      <c r="H101" s="252">
        <f>H102</f>
        <v>1091011.31</v>
      </c>
      <c r="I101" s="251">
        <f>I102</f>
        <v>99498.75</v>
      </c>
      <c r="J101" s="232">
        <f>J102</f>
        <v>96112.78</v>
      </c>
      <c r="K101" s="231">
        <f t="shared" si="8"/>
        <v>8.809512707984668</v>
      </c>
      <c r="L101" s="235">
        <f t="shared" si="9"/>
        <v>96.59697232377292</v>
      </c>
    </row>
    <row r="102" spans="1:12" ht="27" customHeight="1">
      <c r="A102" s="112">
        <v>150101</v>
      </c>
      <c r="B102" s="114" t="s">
        <v>128</v>
      </c>
      <c r="C102" s="253"/>
      <c r="D102" s="233"/>
      <c r="E102" s="233"/>
      <c r="F102" s="232"/>
      <c r="G102" s="232"/>
      <c r="H102" s="245">
        <v>1091011.31</v>
      </c>
      <c r="I102" s="253">
        <v>99498.75</v>
      </c>
      <c r="J102" s="233">
        <v>96112.78</v>
      </c>
      <c r="K102" s="231">
        <f t="shared" si="8"/>
        <v>8.809512707984668</v>
      </c>
      <c r="L102" s="235">
        <f t="shared" si="9"/>
        <v>96.59697232377292</v>
      </c>
    </row>
    <row r="103" spans="1:12" s="63" customFormat="1" ht="29.25" customHeight="1">
      <c r="A103" s="120">
        <v>160101</v>
      </c>
      <c r="B103" s="113" t="s">
        <v>145</v>
      </c>
      <c r="C103" s="251"/>
      <c r="D103" s="232">
        <v>287148.24</v>
      </c>
      <c r="E103" s="232">
        <v>139772.72</v>
      </c>
      <c r="F103" s="232"/>
      <c r="G103" s="232">
        <f t="shared" si="11"/>
        <v>48.676154170403414</v>
      </c>
      <c r="H103" s="245">
        <v>25007.5</v>
      </c>
      <c r="I103" s="251">
        <v>4246</v>
      </c>
      <c r="J103" s="232">
        <v>4245.32</v>
      </c>
      <c r="K103" s="231">
        <f t="shared" si="8"/>
        <v>16.97618714385684</v>
      </c>
      <c r="L103" s="235">
        <f t="shared" si="9"/>
        <v>99.9839849269901</v>
      </c>
    </row>
    <row r="104" spans="1:12" s="63" customFormat="1" ht="31.5">
      <c r="A104" s="120"/>
      <c r="B104" s="113" t="s">
        <v>129</v>
      </c>
      <c r="C104" s="251">
        <f>C105+C106+C107+C108+C109</f>
        <v>2952381.96</v>
      </c>
      <c r="D104" s="232">
        <f aca="true" t="shared" si="12" ref="D104:J104">D105+D106+D107+D108+D109</f>
        <v>6417198.4</v>
      </c>
      <c r="E104" s="232">
        <f t="shared" si="12"/>
        <v>2876565.0999999996</v>
      </c>
      <c r="F104" s="232">
        <f t="shared" si="10"/>
        <v>97.43201045707512</v>
      </c>
      <c r="G104" s="232">
        <f t="shared" si="11"/>
        <v>44.825871364675265</v>
      </c>
      <c r="H104" s="252">
        <f>H108+H109</f>
        <v>1740604.15</v>
      </c>
      <c r="I104" s="251">
        <f t="shared" si="12"/>
        <v>4518575.78</v>
      </c>
      <c r="J104" s="232">
        <f t="shared" si="12"/>
        <v>1197545.7</v>
      </c>
      <c r="K104" s="231">
        <f t="shared" si="8"/>
        <v>68.80057708698443</v>
      </c>
      <c r="L104" s="235">
        <f t="shared" si="9"/>
        <v>26.502724714733013</v>
      </c>
    </row>
    <row r="105" spans="1:12" ht="35.25" customHeight="1">
      <c r="A105" s="112">
        <v>170102</v>
      </c>
      <c r="B105" s="114" t="s">
        <v>130</v>
      </c>
      <c r="C105" s="253">
        <v>123662.51</v>
      </c>
      <c r="D105" s="233">
        <v>250000</v>
      </c>
      <c r="E105" s="233">
        <v>232478.36</v>
      </c>
      <c r="F105" s="232">
        <f t="shared" si="10"/>
        <v>187.99421101835955</v>
      </c>
      <c r="G105" s="232">
        <f t="shared" si="11"/>
        <v>92.991344</v>
      </c>
      <c r="H105" s="254"/>
      <c r="I105" s="253"/>
      <c r="J105" s="233"/>
      <c r="K105" s="231"/>
      <c r="L105" s="235"/>
    </row>
    <row r="106" spans="1:12" ht="45">
      <c r="A106" s="112">
        <v>170302</v>
      </c>
      <c r="B106" s="114" t="s">
        <v>131</v>
      </c>
      <c r="C106" s="253">
        <v>369527.56</v>
      </c>
      <c r="D106" s="233">
        <v>405000</v>
      </c>
      <c r="E106" s="233">
        <v>192479.74</v>
      </c>
      <c r="F106" s="232">
        <f t="shared" si="10"/>
        <v>52.08806076602242</v>
      </c>
      <c r="G106" s="232">
        <f t="shared" si="11"/>
        <v>47.52586172839506</v>
      </c>
      <c r="H106" s="254"/>
      <c r="I106" s="253"/>
      <c r="J106" s="233"/>
      <c r="K106" s="231"/>
      <c r="L106" s="235"/>
    </row>
    <row r="107" spans="1:12" ht="28.5" customHeight="1">
      <c r="A107" s="112">
        <v>170602</v>
      </c>
      <c r="B107" s="114" t="s">
        <v>132</v>
      </c>
      <c r="C107" s="253">
        <v>2154144.93</v>
      </c>
      <c r="D107" s="233">
        <v>5589994.4</v>
      </c>
      <c r="E107" s="233">
        <v>2369592.03</v>
      </c>
      <c r="F107" s="232">
        <f t="shared" si="10"/>
        <v>110.00151368645375</v>
      </c>
      <c r="G107" s="232">
        <f t="shared" si="11"/>
        <v>42.389882000597346</v>
      </c>
      <c r="H107" s="254"/>
      <c r="I107" s="253"/>
      <c r="J107" s="233"/>
      <c r="K107" s="231"/>
      <c r="L107" s="235"/>
    </row>
    <row r="108" spans="1:12" ht="15.75">
      <c r="A108" s="112">
        <v>170603</v>
      </c>
      <c r="B108" s="114" t="s">
        <v>133</v>
      </c>
      <c r="C108" s="253">
        <v>128210.53</v>
      </c>
      <c r="D108" s="233">
        <v>24495</v>
      </c>
      <c r="E108" s="233">
        <v>24494.3</v>
      </c>
      <c r="F108" s="232">
        <f t="shared" si="10"/>
        <v>19.104749040503926</v>
      </c>
      <c r="G108" s="232">
        <f t="shared" si="11"/>
        <v>99.99714227393345</v>
      </c>
      <c r="H108" s="247">
        <v>31800</v>
      </c>
      <c r="I108" s="253"/>
      <c r="J108" s="233"/>
      <c r="K108" s="231">
        <f t="shared" si="8"/>
        <v>0</v>
      </c>
      <c r="L108" s="235"/>
    </row>
    <row r="109" spans="1:12" ht="45">
      <c r="A109" s="112">
        <v>170703</v>
      </c>
      <c r="B109" s="114" t="s">
        <v>134</v>
      </c>
      <c r="C109" s="253">
        <v>176836.43</v>
      </c>
      <c r="D109" s="233">
        <v>147709</v>
      </c>
      <c r="E109" s="233">
        <v>57520.67</v>
      </c>
      <c r="F109" s="232">
        <f t="shared" si="10"/>
        <v>32.52761322992101</v>
      </c>
      <c r="G109" s="232">
        <f t="shared" si="11"/>
        <v>38.94188573478935</v>
      </c>
      <c r="H109" s="247">
        <v>1708804.15</v>
      </c>
      <c r="I109" s="253">
        <v>4518575.78</v>
      </c>
      <c r="J109" s="233">
        <v>1197545.7</v>
      </c>
      <c r="K109" s="231">
        <f t="shared" si="8"/>
        <v>70.08092179551413</v>
      </c>
      <c r="L109" s="235">
        <f t="shared" si="9"/>
        <v>26.502724714733013</v>
      </c>
    </row>
    <row r="110" spans="1:12" s="63" customFormat="1" ht="34.5" customHeight="1">
      <c r="A110" s="120"/>
      <c r="B110" s="116" t="s">
        <v>135</v>
      </c>
      <c r="C110" s="251">
        <f>SUM(C111)</f>
        <v>4912.34</v>
      </c>
      <c r="D110" s="232">
        <f aca="true" t="shared" si="13" ref="D110:J110">SUM(D111)</f>
        <v>0</v>
      </c>
      <c r="E110" s="232">
        <f t="shared" si="13"/>
        <v>0</v>
      </c>
      <c r="F110" s="232">
        <f t="shared" si="10"/>
        <v>0</v>
      </c>
      <c r="G110" s="232"/>
      <c r="H110" s="254"/>
      <c r="I110" s="251">
        <f t="shared" si="13"/>
        <v>0</v>
      </c>
      <c r="J110" s="232">
        <f t="shared" si="13"/>
        <v>0</v>
      </c>
      <c r="K110" s="231"/>
      <c r="L110" s="235"/>
    </row>
    <row r="111" spans="1:12" ht="30">
      <c r="A111" s="112">
        <v>180404</v>
      </c>
      <c r="B111" s="114" t="s">
        <v>136</v>
      </c>
      <c r="C111" s="253">
        <v>4912.34</v>
      </c>
      <c r="D111" s="233"/>
      <c r="E111" s="233"/>
      <c r="F111" s="232">
        <f t="shared" si="10"/>
        <v>0</v>
      </c>
      <c r="G111" s="232"/>
      <c r="H111" s="254"/>
      <c r="I111" s="253"/>
      <c r="J111" s="233"/>
      <c r="K111" s="231"/>
      <c r="L111" s="235"/>
    </row>
    <row r="112" spans="1:12" s="63" customFormat="1" ht="31.5">
      <c r="A112" s="120"/>
      <c r="B112" s="113" t="s">
        <v>137</v>
      </c>
      <c r="C112" s="252">
        <f>SUM(C114:C116)+C113</f>
        <v>91834.82</v>
      </c>
      <c r="D112" s="246">
        <f>SUM(D114:D116)+D113</f>
        <v>92755</v>
      </c>
      <c r="E112" s="246">
        <f>SUM(E114:E116)+E113</f>
        <v>92733</v>
      </c>
      <c r="F112" s="232">
        <f t="shared" si="10"/>
        <v>100.9780386132406</v>
      </c>
      <c r="G112" s="232">
        <f t="shared" si="11"/>
        <v>99.97628160206997</v>
      </c>
      <c r="H112" s="252">
        <f>SUM(H114:H116)+H113</f>
        <v>255799.31</v>
      </c>
      <c r="I112" s="252">
        <f>SUM(I114:I116)+I113</f>
        <v>218500</v>
      </c>
      <c r="J112" s="246">
        <f>SUM(J114:J116)+J113</f>
        <v>189222.97</v>
      </c>
      <c r="K112" s="231">
        <f t="shared" si="8"/>
        <v>73.97321361031037</v>
      </c>
      <c r="L112" s="235">
        <f t="shared" si="9"/>
        <v>86.60090160183066</v>
      </c>
    </row>
    <row r="113" spans="1:12" ht="15.75">
      <c r="A113" s="112">
        <v>200700</v>
      </c>
      <c r="B113" s="114" t="s">
        <v>141</v>
      </c>
      <c r="C113" s="253">
        <v>91834.82</v>
      </c>
      <c r="D113" s="233">
        <v>92755</v>
      </c>
      <c r="E113" s="233">
        <v>92733</v>
      </c>
      <c r="F113" s="232">
        <f t="shared" si="10"/>
        <v>100.9780386132406</v>
      </c>
      <c r="G113" s="232">
        <f t="shared" si="11"/>
        <v>99.97628160206997</v>
      </c>
      <c r="H113" s="254"/>
      <c r="I113" s="253"/>
      <c r="J113" s="233"/>
      <c r="K113" s="231"/>
      <c r="L113" s="235"/>
    </row>
    <row r="114" spans="1:12" ht="30">
      <c r="A114" s="112">
        <v>240601</v>
      </c>
      <c r="B114" s="114" t="s">
        <v>138</v>
      </c>
      <c r="C114" s="253"/>
      <c r="D114" s="233"/>
      <c r="E114" s="233"/>
      <c r="F114" s="232"/>
      <c r="G114" s="232"/>
      <c r="H114" s="247">
        <v>216199.31</v>
      </c>
      <c r="I114" s="253">
        <v>103800</v>
      </c>
      <c r="J114" s="233">
        <v>74522.97</v>
      </c>
      <c r="K114" s="231">
        <f t="shared" si="8"/>
        <v>34.46956884367485</v>
      </c>
      <c r="L114" s="235">
        <f t="shared" si="9"/>
        <v>71.79476878612718</v>
      </c>
    </row>
    <row r="115" spans="1:12" ht="33.75" customHeight="1">
      <c r="A115" s="112">
        <v>240603</v>
      </c>
      <c r="B115" s="114" t="s">
        <v>139</v>
      </c>
      <c r="C115" s="233"/>
      <c r="D115" s="233"/>
      <c r="E115" s="233"/>
      <c r="F115" s="232"/>
      <c r="G115" s="232"/>
      <c r="H115" s="254">
        <v>39600</v>
      </c>
      <c r="I115" s="253">
        <v>109700</v>
      </c>
      <c r="J115" s="233">
        <v>109700</v>
      </c>
      <c r="K115" s="231">
        <f t="shared" si="8"/>
        <v>277.020202020202</v>
      </c>
      <c r="L115" s="235">
        <f t="shared" si="9"/>
        <v>100</v>
      </c>
    </row>
    <row r="116" spans="1:12" ht="36" customHeight="1">
      <c r="A116" s="112">
        <v>240604</v>
      </c>
      <c r="B116" s="114" t="s">
        <v>140</v>
      </c>
      <c r="C116" s="233"/>
      <c r="D116" s="233"/>
      <c r="E116" s="233"/>
      <c r="F116" s="232"/>
      <c r="G116" s="232"/>
      <c r="H116" s="254"/>
      <c r="I116" s="253">
        <v>5000</v>
      </c>
      <c r="J116" s="233">
        <v>5000</v>
      </c>
      <c r="K116" s="231"/>
      <c r="L116" s="235">
        <f t="shared" si="9"/>
        <v>100</v>
      </c>
    </row>
    <row r="117" spans="1:12" s="63" customFormat="1" ht="47.25" customHeight="1">
      <c r="A117" s="120">
        <v>250000</v>
      </c>
      <c r="B117" s="113" t="s">
        <v>142</v>
      </c>
      <c r="C117" s="251">
        <v>1087172.9</v>
      </c>
      <c r="D117" s="232">
        <f>10089022+1167440</f>
        <v>11256462</v>
      </c>
      <c r="E117" s="232">
        <f>427757.7+1167440</f>
        <v>1595197.7</v>
      </c>
      <c r="F117" s="232">
        <f t="shared" si="10"/>
        <v>146.72897935553766</v>
      </c>
      <c r="G117" s="232">
        <f t="shared" si="11"/>
        <v>14.17139506178762</v>
      </c>
      <c r="H117" s="252"/>
      <c r="I117" s="251">
        <v>354500</v>
      </c>
      <c r="J117" s="232"/>
      <c r="K117" s="231" t="e">
        <f t="shared" si="8"/>
        <v>#DIV/0!</v>
      </c>
      <c r="L117" s="235">
        <f t="shared" si="9"/>
        <v>0</v>
      </c>
    </row>
    <row r="118" spans="1:12" ht="23.25" customHeight="1" thickBot="1">
      <c r="A118" s="117"/>
      <c r="B118" s="118" t="s">
        <v>143</v>
      </c>
      <c r="C118" s="234">
        <f>C84+C85+C86+C87+C88+C98+C99+C100+C104+C110+C112+C117+C101+C103</f>
        <v>312732428.4299998</v>
      </c>
      <c r="D118" s="234">
        <f>D84+D85+D86+D87+D88+D98+D99+D100+D104+D110+D112+D117+D101+D103</f>
        <v>391677066.78999996</v>
      </c>
      <c r="E118" s="234">
        <f>E84+E85+E86+E87+E88+E98+E99+E100+E104+E110+E112+E117+E101+E103</f>
        <v>325529083.5300001</v>
      </c>
      <c r="F118" s="236">
        <f t="shared" si="10"/>
        <v>104.09188620580312</v>
      </c>
      <c r="G118" s="236">
        <f t="shared" si="11"/>
        <v>83.11160165640601</v>
      </c>
      <c r="H118" s="255">
        <f>H84+H85+H86+H87+H88+H98+H99+H100+H104+H110+H112+H117+H101+H103</f>
        <v>37205731.970000006</v>
      </c>
      <c r="I118" s="255">
        <f>I84+I85+I86+I87+I88+I98+I99+I100+I104+I110+I112+I117+I101+I103</f>
        <v>90153995.50999999</v>
      </c>
      <c r="J118" s="234">
        <f>J84+J85+J86+J87+J88+J98+J99+J100+J104+J110+J112+J117+J101+J103</f>
        <v>78668836.27</v>
      </c>
      <c r="K118" s="237">
        <f t="shared" si="8"/>
        <v>211.44278611003494</v>
      </c>
      <c r="L118" s="238">
        <f t="shared" si="9"/>
        <v>87.26051000288052</v>
      </c>
    </row>
    <row r="119" spans="3:12" ht="15">
      <c r="C119" s="248"/>
      <c r="D119" s="248"/>
      <c r="E119" s="248"/>
      <c r="F119" s="248"/>
      <c r="G119" s="248"/>
      <c r="H119" s="248"/>
      <c r="I119" s="248"/>
      <c r="J119" s="248"/>
      <c r="K119" s="121"/>
      <c r="L119" s="121"/>
    </row>
    <row r="120" spans="3:12" ht="15">
      <c r="C120" s="230"/>
      <c r="D120" s="230"/>
      <c r="E120" s="230"/>
      <c r="F120" s="230"/>
      <c r="G120" s="230"/>
      <c r="H120" s="257"/>
      <c r="I120" s="257"/>
      <c r="J120" s="230"/>
      <c r="K120" s="121"/>
      <c r="L120" s="121"/>
    </row>
    <row r="121" spans="2:12" ht="32.25" customHeight="1">
      <c r="B121" s="125" t="s">
        <v>166</v>
      </c>
      <c r="C121" s="63"/>
      <c r="D121" s="63"/>
      <c r="E121" s="125"/>
      <c r="F121" s="126"/>
      <c r="G121" s="121"/>
      <c r="H121" s="256"/>
      <c r="I121" s="256"/>
      <c r="J121" s="121"/>
      <c r="K121" s="121"/>
      <c r="L121" s="121"/>
    </row>
    <row r="122" spans="1:10" ht="18">
      <c r="A122" s="119"/>
      <c r="G122" s="119"/>
      <c r="H122" s="119"/>
      <c r="I122" s="119"/>
      <c r="J122" s="119"/>
    </row>
    <row r="123" spans="1:10" ht="18">
      <c r="A123" s="119"/>
      <c r="G123" s="119"/>
      <c r="H123" s="119"/>
      <c r="I123" s="119"/>
      <c r="J123" s="119"/>
    </row>
    <row r="124" spans="1:10" ht="18">
      <c r="A124" s="119"/>
      <c r="B124" s="125" t="s">
        <v>165</v>
      </c>
      <c r="E124" s="125" t="s">
        <v>167</v>
      </c>
      <c r="G124" s="119"/>
      <c r="H124" s="119"/>
      <c r="I124" s="119"/>
      <c r="J124" s="119"/>
    </row>
    <row r="125" spans="2:5" ht="18">
      <c r="B125" s="125"/>
      <c r="E125" s="125"/>
    </row>
  </sheetData>
  <mergeCells count="19">
    <mergeCell ref="B82:K82"/>
    <mergeCell ref="B10:K10"/>
    <mergeCell ref="B76:K76"/>
    <mergeCell ref="D78:F78"/>
    <mergeCell ref="I78:K78"/>
    <mergeCell ref="B4:K4"/>
    <mergeCell ref="B5:K5"/>
    <mergeCell ref="B7:B9"/>
    <mergeCell ref="K8:L8"/>
    <mergeCell ref="H7:L7"/>
    <mergeCell ref="H8:H9"/>
    <mergeCell ref="I8:I9"/>
    <mergeCell ref="J8:J9"/>
    <mergeCell ref="A7:A9"/>
    <mergeCell ref="C7:G7"/>
    <mergeCell ref="C8:C9"/>
    <mergeCell ref="D8:D9"/>
    <mergeCell ref="E8:E9"/>
    <mergeCell ref="F8:G8"/>
  </mergeCells>
  <printOptions/>
  <pageMargins left="0.71" right="0.75" top="0.27" bottom="0.5" header="0.26" footer="0.5"/>
  <pageSetup fitToHeight="7" horizontalDpi="600" verticalDpi="600" orientation="landscape" paperSize="9" scale="56" r:id="rId1"/>
  <rowBreaks count="4" manualBreakCount="4">
    <brk id="32" max="11" man="1"/>
    <brk id="61" max="11" man="1"/>
    <brk id="70" max="11" man="1"/>
    <brk id="10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84" t="s">
        <v>15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>
      <c r="A2" s="8"/>
      <c r="B2" s="9"/>
      <c r="K2" s="10" t="s">
        <v>16</v>
      </c>
    </row>
    <row r="3" spans="1:11" ht="13.5" customHeight="1">
      <c r="A3" s="285"/>
      <c r="B3" s="285"/>
      <c r="C3" s="283" t="s">
        <v>1</v>
      </c>
      <c r="D3" s="283"/>
      <c r="E3" s="283"/>
      <c r="F3" s="283" t="s">
        <v>2</v>
      </c>
      <c r="G3" s="283"/>
      <c r="H3" s="283"/>
      <c r="I3" s="283" t="s">
        <v>3</v>
      </c>
      <c r="J3" s="283"/>
      <c r="K3" s="283"/>
    </row>
    <row r="4" spans="1:11" ht="68.25" customHeight="1">
      <c r="A4" s="286"/>
      <c r="B4" s="286"/>
      <c r="C4" s="4" t="s">
        <v>11</v>
      </c>
      <c r="D4" s="5" t="s">
        <v>12</v>
      </c>
      <c r="E4" s="6" t="s">
        <v>10</v>
      </c>
      <c r="F4" s="4" t="s">
        <v>11</v>
      </c>
      <c r="G4" s="5" t="s">
        <v>12</v>
      </c>
      <c r="H4" s="6" t="s">
        <v>10</v>
      </c>
      <c r="I4" s="4" t="s">
        <v>11</v>
      </c>
      <c r="J4" s="5" t="s">
        <v>12</v>
      </c>
      <c r="K4" s="6" t="s">
        <v>10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17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18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19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20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21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22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23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24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25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26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22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27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28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29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30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31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32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33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34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35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36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37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38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39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40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41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42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43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44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45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46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47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48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49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9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Жукова </cp:lastModifiedBy>
  <cp:lastPrinted>2015-03-03T12:42:24Z</cp:lastPrinted>
  <dcterms:created xsi:type="dcterms:W3CDTF">2003-02-25T12:47:02Z</dcterms:created>
  <dcterms:modified xsi:type="dcterms:W3CDTF">2015-03-03T12:49:53Z</dcterms:modified>
  <cp:category/>
  <cp:version/>
  <cp:contentType/>
  <cp:contentStatus/>
</cp:coreProperties>
</file>