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Area" localSheetId="0">'Лист1'!$A$1:$L$131</definedName>
  </definedNames>
  <calcPr fullCalcOnLoad="1"/>
</workbook>
</file>

<file path=xl/sharedStrings.xml><?xml version="1.0" encoding="utf-8"?>
<sst xmlns="http://schemas.openxmlformats.org/spreadsheetml/2006/main" count="175" uniqueCount="159">
  <si>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</si>
  <si>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</si>
  <si>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</si>
  <si>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</si>
  <si>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</si>
  <si>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</si>
  <si>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</si>
  <si>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</si>
  <si>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</si>
  <si>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</si>
  <si>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Цільові фонди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</si>
  <si>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</si>
  <si>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</si>
  <si>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</si>
  <si>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</si>
  <si>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</si>
  <si>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</si>
  <si>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</si>
  <si>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</si>
  <si>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</si>
  <si>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</si>
  <si>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</si>
  <si>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</si>
  <si>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</si>
  <si>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</si>
  <si>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</si>
  <si>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</si>
  <si>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</si>
  <si>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</si>
  <si>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</si>
  <si>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</si>
  <si>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</si>
  <si>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</si>
  <si>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</si>
  <si>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</si>
  <si>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</si>
  <si>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</si>
  <si>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</si>
  <si>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</si>
  <si>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</si>
  <si>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</si>
  <si>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</si>
  <si>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</si>
  <si>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</si>
  <si>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</si>
  <si>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</si>
  <si>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</si>
  <si>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</si>
  <si>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</si>
  <si>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</si>
  <si>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</si>
  <si>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</si>
  <si>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</si>
  <si>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</si>
  <si>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Додаток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</si>
  <si>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</si>
  <si>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</si>
  <si>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</si>
  <si>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</si>
  <si>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</si>
  <si>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</si>
  <si>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</si>
  <si>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</si>
  <si>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</si>
  <si>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</si>
  <si>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</si>
  <si>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</si>
  <si>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</si>
  <si>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</si>
  <si>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</si>
  <si>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</si>
  <si>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</si>
  <si>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</si>
  <si>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 xml:space="preserve">   про виконання міського бюджету м. Лисичанська за  2012 рік.</t>
  </si>
  <si>
    <t>ККД</t>
  </si>
  <si>
    <t>Виконано за 2011 рік</t>
  </si>
  <si>
    <t>План на  2012 р. з урахуванням внесених змін</t>
  </si>
  <si>
    <t xml:space="preserve">Виконано за 2012рік  </t>
  </si>
  <si>
    <t>План на 2012р. з урахуванням внесених змін</t>
  </si>
  <si>
    <t xml:space="preserve">Виконано за  2012 рік  </t>
  </si>
  <si>
    <t>у %% до</t>
  </si>
  <si>
    <t>плану на  2012 рік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</si>
  <si>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</si>
  <si>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</si>
  <si>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</si>
  <si>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</si>
  <si>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</si>
  <si>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</si>
  <si>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в т.ч. єдиний податок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</si>
  <si>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</si>
  <si>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</si>
  <si>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</si>
  <si>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</si>
  <si>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</si>
  <si>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</si>
  <si>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</si>
  <si>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</si>
  <si>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</si>
  <si>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</si>
  <si>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</si>
  <si>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</si>
  <si>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</si>
  <si>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</si>
  <si>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</si>
  <si>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</si>
  <si>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</si>
  <si>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</si>
  <si>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</si>
  <si>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</si>
  <si>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</si>
  <si>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</si>
  <si>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</si>
  <si>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</si>
  <si>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</si>
  <si>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</si>
  <si>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</si>
  <si>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</si>
  <si>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</si>
  <si>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</si>
  <si>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</si>
  <si>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</si>
  <si>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</si>
  <si>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</si>
  <si>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</si>
  <si>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</si>
  <si>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</si>
  <si>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</si>
  <si>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</si>
  <si>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</si>
  <si>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</si>
  <si>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</si>
  <si>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</si>
  <si>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</si>
  <si>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</si>
  <si>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</si>
  <si>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</si>
  <si>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</si>
  <si>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</si>
  <si>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</si>
  <si>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</si>
  <si>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</si>
  <si>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</si>
  <si>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</si>
  <si>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</si>
  <si>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</si>
  <si>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</si>
  <si>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</si>
  <si>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</si>
  <si>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</si>
  <si>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</si>
  <si>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</si>
  <si>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</si>
  <si>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</si>
  <si>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</si>
  <si>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виконання  2011року</t>
  </si>
  <si>
    <t>до рішення сесії міської ради</t>
  </si>
  <si>
    <t>Звіт</t>
  </si>
  <si>
    <t>Секретар міської ради                                                             М.Л.Власов</t>
  </si>
  <si>
    <t>від "_28_"    02    2013 р.   №43/763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</si>
</sst>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3"/>
      <color indexed="18"/>
      <name val="Arial Cyr"/>
      <family val="0"/>
    </font>
    <font>
      <b/>
      <sz val="13"/>
      <color indexed="12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2" xfId="0" applyFont="1" applyBorder="1" applyAlignment="1">
      <alignment/>
    </xf>
    <xf numFmtId="189" fontId="16" fillId="0" borderId="22" xfId="0" applyNumberFormat="1" applyFont="1" applyBorder="1" applyAlignment="1">
      <alignment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4" fontId="17" fillId="0" borderId="22" xfId="0" applyNumberFormat="1" applyFont="1" applyBorder="1" applyAlignment="1">
      <alignment vertical="top" wrapText="1"/>
    </xf>
    <xf numFmtId="189" fontId="17" fillId="0" borderId="22" xfId="0" applyNumberFormat="1" applyFont="1" applyBorder="1" applyAlignment="1">
      <alignment vertical="top" wrapText="1"/>
    </xf>
    <xf numFmtId="189" fontId="17" fillId="0" borderId="23" xfId="0" applyNumberFormat="1" applyFont="1" applyBorder="1" applyAlignment="1">
      <alignment vertical="top" wrapText="1"/>
    </xf>
    <xf numFmtId="0" fontId="16" fillId="0" borderId="24" xfId="0" applyFont="1" applyBorder="1" applyAlignment="1">
      <alignment vertical="top"/>
    </xf>
    <xf numFmtId="0" fontId="16" fillId="0" borderId="24" xfId="0" applyFont="1" applyBorder="1" applyAlignment="1">
      <alignment vertical="top" wrapText="1"/>
    </xf>
    <xf numFmtId="4" fontId="16" fillId="0" borderId="24" xfId="0" applyNumberFormat="1" applyFont="1" applyBorder="1" applyAlignment="1">
      <alignment vertical="top" wrapText="1"/>
    </xf>
    <xf numFmtId="4" fontId="16" fillId="0" borderId="25" xfId="0" applyNumberFormat="1" applyFont="1" applyBorder="1" applyAlignment="1">
      <alignment vertical="top" wrapText="1"/>
    </xf>
    <xf numFmtId="189" fontId="17" fillId="0" borderId="24" xfId="0" applyNumberFormat="1" applyFont="1" applyBorder="1" applyAlignment="1">
      <alignment vertical="top" wrapText="1"/>
    </xf>
    <xf numFmtId="4" fontId="16" fillId="0" borderId="26" xfId="0" applyNumberFormat="1" applyFont="1" applyBorder="1" applyAlignment="1">
      <alignment vertical="top" wrapText="1"/>
    </xf>
    <xf numFmtId="189" fontId="17" fillId="0" borderId="27" xfId="0" applyNumberFormat="1" applyFont="1" applyBorder="1" applyAlignment="1">
      <alignment vertical="top" wrapText="1"/>
    </xf>
    <xf numFmtId="0" fontId="16" fillId="0" borderId="28" xfId="0" applyFont="1" applyBorder="1" applyAlignment="1">
      <alignment vertical="top"/>
    </xf>
    <xf numFmtId="0" fontId="16" fillId="0" borderId="28" xfId="0" applyFont="1" applyBorder="1" applyAlignment="1">
      <alignment vertical="top" wrapText="1"/>
    </xf>
    <xf numFmtId="4" fontId="16" fillId="0" borderId="28" xfId="0" applyNumberFormat="1" applyFont="1" applyBorder="1" applyAlignment="1">
      <alignment vertical="top" wrapText="1"/>
    </xf>
    <xf numFmtId="4" fontId="16" fillId="0" borderId="29" xfId="0" applyNumberFormat="1" applyFont="1" applyBorder="1" applyAlignment="1">
      <alignment vertical="top" wrapText="1"/>
    </xf>
    <xf numFmtId="189" fontId="17" fillId="0" borderId="30" xfId="0" applyNumberFormat="1" applyFont="1" applyBorder="1" applyAlignment="1">
      <alignment vertical="top" wrapText="1"/>
    </xf>
    <xf numFmtId="4" fontId="16" fillId="0" borderId="31" xfId="0" applyNumberFormat="1" applyFont="1" applyBorder="1" applyAlignment="1">
      <alignment vertical="top" wrapText="1"/>
    </xf>
    <xf numFmtId="189" fontId="17" fillId="0" borderId="32" xfId="0" applyNumberFormat="1" applyFont="1" applyBorder="1" applyAlignment="1">
      <alignment vertical="top" wrapText="1"/>
    </xf>
    <xf numFmtId="189" fontId="16" fillId="0" borderId="27" xfId="0" applyNumberFormat="1" applyFont="1" applyBorder="1" applyAlignment="1">
      <alignment vertical="top" wrapText="1"/>
    </xf>
    <xf numFmtId="189" fontId="16" fillId="0" borderId="30" xfId="0" applyNumberFormat="1" applyFont="1" applyBorder="1" applyAlignment="1">
      <alignment vertical="top" wrapText="1"/>
    </xf>
    <xf numFmtId="189" fontId="17" fillId="0" borderId="21" xfId="0" applyNumberFormat="1" applyFont="1" applyBorder="1" applyAlignment="1">
      <alignment vertical="top" wrapText="1"/>
    </xf>
    <xf numFmtId="0" fontId="16" fillId="0" borderId="32" xfId="0" applyFont="1" applyBorder="1" applyAlignment="1">
      <alignment vertical="top"/>
    </xf>
    <xf numFmtId="0" fontId="16" fillId="0" borderId="32" xfId="0" applyFont="1" applyBorder="1" applyAlignment="1">
      <alignment vertical="top" wrapText="1"/>
    </xf>
    <xf numFmtId="4" fontId="16" fillId="0" borderId="32" xfId="0" applyNumberFormat="1" applyFont="1" applyBorder="1" applyAlignment="1">
      <alignment vertical="top" wrapText="1"/>
    </xf>
    <xf numFmtId="4" fontId="16" fillId="0" borderId="22" xfId="0" applyNumberFormat="1" applyFont="1" applyBorder="1" applyAlignment="1">
      <alignment vertical="top" wrapText="1"/>
    </xf>
    <xf numFmtId="4" fontId="16" fillId="0" borderId="33" xfId="0" applyNumberFormat="1" applyFont="1" applyBorder="1" applyAlignment="1">
      <alignment vertical="top" wrapText="1"/>
    </xf>
    <xf numFmtId="189" fontId="16" fillId="0" borderId="34" xfId="0" applyNumberFormat="1" applyFont="1" applyBorder="1" applyAlignment="1">
      <alignment vertical="top" wrapText="1"/>
    </xf>
    <xf numFmtId="189" fontId="16" fillId="0" borderId="22" xfId="0" applyNumberFormat="1" applyFont="1" applyBorder="1" applyAlignment="1">
      <alignment vertical="top" wrapText="1"/>
    </xf>
    <xf numFmtId="0" fontId="17" fillId="0" borderId="22" xfId="0" applyFont="1" applyBorder="1" applyAlignment="1">
      <alignment/>
    </xf>
    <xf numFmtId="4" fontId="17" fillId="0" borderId="23" xfId="0" applyNumberFormat="1" applyFont="1" applyBorder="1" applyAlignment="1">
      <alignment vertical="top" wrapText="1"/>
    </xf>
    <xf numFmtId="4" fontId="16" fillId="0" borderId="27" xfId="0" applyNumberFormat="1" applyFont="1" applyBorder="1" applyAlignment="1">
      <alignment vertical="top" wrapText="1"/>
    </xf>
    <xf numFmtId="4" fontId="16" fillId="0" borderId="30" xfId="0" applyNumberFormat="1" applyFont="1" applyBorder="1" applyAlignment="1">
      <alignment vertical="top" wrapText="1"/>
    </xf>
    <xf numFmtId="0" fontId="17" fillId="0" borderId="22" xfId="0" applyFont="1" applyFill="1" applyBorder="1" applyAlignment="1">
      <alignment vertical="top"/>
    </xf>
    <xf numFmtId="4" fontId="17" fillId="0" borderId="21" xfId="0" applyNumberFormat="1" applyFont="1" applyBorder="1" applyAlignment="1">
      <alignment vertical="top" wrapText="1"/>
    </xf>
    <xf numFmtId="0" fontId="16" fillId="0" borderId="22" xfId="0" applyFont="1" applyBorder="1" applyAlignment="1">
      <alignment vertical="top"/>
    </xf>
    <xf numFmtId="0" fontId="16" fillId="0" borderId="35" xfId="0" applyFont="1" applyBorder="1" applyAlignment="1">
      <alignment wrapText="1"/>
    </xf>
    <xf numFmtId="0" fontId="16" fillId="0" borderId="21" xfId="0" applyFont="1" applyBorder="1" applyAlignment="1">
      <alignment vertical="top"/>
    </xf>
    <xf numFmtId="0" fontId="16" fillId="0" borderId="36" xfId="0" applyFont="1" applyBorder="1" applyAlignment="1">
      <alignment wrapText="1"/>
    </xf>
    <xf numFmtId="189" fontId="16" fillId="0" borderId="21" xfId="0" applyNumberFormat="1" applyFont="1" applyBorder="1" applyAlignment="1">
      <alignment vertical="top" wrapText="1"/>
    </xf>
    <xf numFmtId="0" fontId="16" fillId="0" borderId="22" xfId="0" applyFont="1" applyBorder="1" applyAlignment="1">
      <alignment horizontal="center" vertical="top"/>
    </xf>
    <xf numFmtId="0" fontId="16" fillId="0" borderId="3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189" fontId="16" fillId="0" borderId="38" xfId="0" applyNumberFormat="1" applyFont="1" applyBorder="1" applyAlignment="1">
      <alignment vertical="top" wrapText="1"/>
    </xf>
    <xf numFmtId="189" fontId="16" fillId="0" borderId="39" xfId="0" applyNumberFormat="1" applyFont="1" applyBorder="1" applyAlignment="1">
      <alignment vertical="top" wrapText="1"/>
    </xf>
    <xf numFmtId="0" fontId="16" fillId="0" borderId="28" xfId="0" applyFont="1" applyBorder="1" applyAlignment="1">
      <alignment/>
    </xf>
    <xf numFmtId="189" fontId="17" fillId="0" borderId="40" xfId="0" applyNumberFormat="1" applyFont="1" applyBorder="1" applyAlignment="1">
      <alignment vertical="top" wrapText="1"/>
    </xf>
    <xf numFmtId="189" fontId="17" fillId="0" borderId="41" xfId="0" applyNumberFormat="1" applyFont="1" applyBorder="1" applyAlignment="1">
      <alignment vertical="top" wrapText="1"/>
    </xf>
    <xf numFmtId="0" fontId="16" fillId="0" borderId="27" xfId="0" applyFont="1" applyBorder="1" applyAlignment="1">
      <alignment vertical="top"/>
    </xf>
    <xf numFmtId="0" fontId="16" fillId="0" borderId="26" xfId="0" applyFont="1" applyBorder="1" applyAlignment="1">
      <alignment vertical="top" wrapText="1"/>
    </xf>
    <xf numFmtId="4" fontId="16" fillId="0" borderId="5" xfId="0" applyNumberFormat="1" applyFont="1" applyBorder="1" applyAlignment="1">
      <alignment vertical="top" wrapText="1"/>
    </xf>
    <xf numFmtId="4" fontId="16" fillId="0" borderId="42" xfId="0" applyNumberFormat="1" applyFont="1" applyBorder="1" applyAlignment="1">
      <alignment vertical="top" wrapText="1"/>
    </xf>
    <xf numFmtId="0" fontId="16" fillId="0" borderId="43" xfId="0" applyFont="1" applyBorder="1" applyAlignment="1">
      <alignment vertical="top"/>
    </xf>
    <xf numFmtId="0" fontId="16" fillId="0" borderId="44" xfId="0" applyFont="1" applyBorder="1" applyAlignment="1">
      <alignment vertical="top" wrapText="1"/>
    </xf>
    <xf numFmtId="4" fontId="16" fillId="0" borderId="43" xfId="0" applyNumberFormat="1" applyFont="1" applyBorder="1" applyAlignment="1">
      <alignment vertical="top" wrapText="1"/>
    </xf>
    <xf numFmtId="4" fontId="16" fillId="0" borderId="45" xfId="0" applyNumberFormat="1" applyFont="1" applyBorder="1" applyAlignment="1">
      <alignment vertical="top" wrapText="1"/>
    </xf>
    <xf numFmtId="189" fontId="16" fillId="0" borderId="43" xfId="0" applyNumberFormat="1" applyFont="1" applyBorder="1" applyAlignment="1">
      <alignment vertical="top" wrapText="1"/>
    </xf>
    <xf numFmtId="4" fontId="16" fillId="0" borderId="46" xfId="0" applyNumberFormat="1" applyFont="1" applyBorder="1" applyAlignment="1">
      <alignment vertical="top" wrapText="1"/>
    </xf>
    <xf numFmtId="4" fontId="17" fillId="0" borderId="43" xfId="0" applyNumberFormat="1" applyFont="1" applyBorder="1" applyAlignment="1">
      <alignment vertical="top" wrapText="1"/>
    </xf>
    <xf numFmtId="4" fontId="17" fillId="0" borderId="45" xfId="0" applyNumberFormat="1" applyFont="1" applyBorder="1" applyAlignment="1">
      <alignment vertical="top" wrapText="1"/>
    </xf>
    <xf numFmtId="189" fontId="17" fillId="0" borderId="43" xfId="0" applyNumberFormat="1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4" fontId="16" fillId="0" borderId="47" xfId="0" applyNumberFormat="1" applyFont="1" applyBorder="1" applyAlignment="1">
      <alignment vertical="top" wrapText="1"/>
    </xf>
    <xf numFmtId="4" fontId="16" fillId="0" borderId="48" xfId="0" applyNumberFormat="1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19" xfId="0" applyFont="1" applyBorder="1" applyAlignment="1">
      <alignment vertical="top"/>
    </xf>
    <xf numFmtId="4" fontId="17" fillId="0" borderId="22" xfId="0" applyNumberFormat="1" applyFont="1" applyBorder="1" applyAlignment="1">
      <alignment vertical="top"/>
    </xf>
    <xf numFmtId="0" fontId="16" fillId="0" borderId="49" xfId="0" applyFont="1" applyBorder="1" applyAlignment="1">
      <alignment vertical="top" wrapText="1"/>
    </xf>
    <xf numFmtId="0" fontId="16" fillId="0" borderId="50" xfId="0" applyFont="1" applyBorder="1" applyAlignment="1">
      <alignment wrapText="1"/>
    </xf>
    <xf numFmtId="4" fontId="16" fillId="0" borderId="51" xfId="0" applyNumberFormat="1" applyFont="1" applyBorder="1" applyAlignment="1">
      <alignment vertical="top" wrapText="1"/>
    </xf>
    <xf numFmtId="0" fontId="16" fillId="0" borderId="52" xfId="0" applyFont="1" applyBorder="1" applyAlignment="1">
      <alignment wrapText="1"/>
    </xf>
    <xf numFmtId="4" fontId="16" fillId="0" borderId="44" xfId="0" applyNumberFormat="1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30" xfId="0" applyFont="1" applyBorder="1" applyAlignment="1">
      <alignment vertical="top"/>
    </xf>
    <xf numFmtId="0" fontId="16" fillId="0" borderId="53" xfId="0" applyFont="1" applyBorder="1" applyAlignment="1">
      <alignment wrapText="1"/>
    </xf>
    <xf numFmtId="4" fontId="16" fillId="0" borderId="54" xfId="0" applyNumberFormat="1" applyFont="1" applyBorder="1" applyAlignment="1">
      <alignment vertical="top" wrapText="1"/>
    </xf>
    <xf numFmtId="0" fontId="16" fillId="0" borderId="55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7" fillId="0" borderId="55" xfId="0" applyFont="1" applyBorder="1" applyAlignment="1">
      <alignment vertical="top"/>
    </xf>
    <xf numFmtId="0" fontId="16" fillId="0" borderId="56" xfId="0" applyFont="1" applyBorder="1" applyAlignment="1">
      <alignment wrapText="1"/>
    </xf>
    <xf numFmtId="4" fontId="16" fillId="0" borderId="49" xfId="0" applyNumberFormat="1" applyFont="1" applyBorder="1" applyAlignment="1">
      <alignment vertical="top" wrapText="1"/>
    </xf>
    <xf numFmtId="0" fontId="16" fillId="0" borderId="57" xfId="0" applyFont="1" applyBorder="1" applyAlignment="1">
      <alignment wrapText="1"/>
    </xf>
    <xf numFmtId="189" fontId="16" fillId="0" borderId="28" xfId="0" applyNumberFormat="1" applyFont="1" applyBorder="1" applyAlignment="1">
      <alignment vertical="top" wrapText="1"/>
    </xf>
    <xf numFmtId="4" fontId="17" fillId="0" borderId="34" xfId="0" applyNumberFormat="1" applyFont="1" applyBorder="1" applyAlignment="1">
      <alignment vertical="top"/>
    </xf>
    <xf numFmtId="4" fontId="17" fillId="0" borderId="19" xfId="0" applyNumberFormat="1" applyFont="1" applyBorder="1" applyAlignment="1">
      <alignment vertical="top" wrapText="1"/>
    </xf>
    <xf numFmtId="4" fontId="17" fillId="0" borderId="34" xfId="0" applyNumberFormat="1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4" fontId="17" fillId="0" borderId="0" xfId="0" applyNumberFormat="1" applyFont="1" applyBorder="1" applyAlignment="1">
      <alignment/>
    </xf>
    <xf numFmtId="179" fontId="17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2" fontId="16" fillId="0" borderId="0" xfId="0" applyNumberFormat="1" applyFont="1" applyBorder="1" applyAlignment="1">
      <alignment horizontal="center" vertical="top"/>
    </xf>
    <xf numFmtId="2" fontId="16" fillId="0" borderId="0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0" fontId="16" fillId="0" borderId="34" xfId="0" applyFont="1" applyBorder="1" applyAlignment="1">
      <alignment/>
    </xf>
    <xf numFmtId="0" fontId="16" fillId="0" borderId="22" xfId="0" applyFont="1" applyBorder="1" applyAlignment="1">
      <alignment horizontal="center" wrapText="1"/>
    </xf>
    <xf numFmtId="0" fontId="16" fillId="0" borderId="58" xfId="0" applyFont="1" applyBorder="1" applyAlignment="1">
      <alignment horizontal="center" vertical="center"/>
    </xf>
    <xf numFmtId="0" fontId="17" fillId="0" borderId="9" xfId="0" applyFont="1" applyBorder="1" applyAlignment="1">
      <alignment vertical="top" wrapText="1"/>
    </xf>
    <xf numFmtId="4" fontId="17" fillId="0" borderId="9" xfId="0" applyNumberFormat="1" applyFont="1" applyBorder="1" applyAlignment="1">
      <alignment/>
    </xf>
    <xf numFmtId="179" fontId="17" fillId="0" borderId="9" xfId="0" applyNumberFormat="1" applyFont="1" applyBorder="1" applyAlignment="1">
      <alignment/>
    </xf>
    <xf numFmtId="0" fontId="17" fillId="0" borderId="9" xfId="0" applyFont="1" applyBorder="1" applyAlignment="1">
      <alignment/>
    </xf>
    <xf numFmtId="189" fontId="17" fillId="0" borderId="9" xfId="0" applyNumberFormat="1" applyFont="1" applyBorder="1" applyAlignment="1">
      <alignment/>
    </xf>
    <xf numFmtId="189" fontId="17" fillId="0" borderId="59" xfId="0" applyNumberFormat="1" applyFont="1" applyBorder="1" applyAlignment="1">
      <alignment/>
    </xf>
    <xf numFmtId="0" fontId="16" fillId="0" borderId="60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/>
    </xf>
    <xf numFmtId="179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189" fontId="17" fillId="0" borderId="1" xfId="0" applyNumberFormat="1" applyFont="1" applyBorder="1" applyAlignment="1">
      <alignment/>
    </xf>
    <xf numFmtId="189" fontId="17" fillId="0" borderId="61" xfId="0" applyNumberFormat="1" applyFont="1" applyBorder="1" applyAlignment="1">
      <alignment/>
    </xf>
    <xf numFmtId="0" fontId="16" fillId="0" borderId="1" xfId="0" applyFont="1" applyBorder="1" applyAlignment="1">
      <alignment vertical="top" wrapText="1"/>
    </xf>
    <xf numFmtId="179" fontId="16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89" fontId="16" fillId="0" borderId="1" xfId="0" applyNumberFormat="1" applyFont="1" applyBorder="1" applyAlignment="1">
      <alignment/>
    </xf>
    <xf numFmtId="189" fontId="16" fillId="0" borderId="61" xfId="0" applyNumberFormat="1" applyFont="1" applyBorder="1" applyAlignment="1">
      <alignment/>
    </xf>
    <xf numFmtId="0" fontId="16" fillId="0" borderId="1" xfId="0" applyFont="1" applyFill="1" applyBorder="1" applyAlignment="1">
      <alignment vertical="top" wrapText="1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vertical="top" wrapText="1"/>
    </xf>
    <xf numFmtId="4" fontId="16" fillId="0" borderId="36" xfId="0" applyNumberFormat="1" applyFont="1" applyBorder="1" applyAlignment="1">
      <alignment/>
    </xf>
    <xf numFmtId="4" fontId="17" fillId="0" borderId="36" xfId="0" applyNumberFormat="1" applyFont="1" applyBorder="1" applyAlignment="1">
      <alignment/>
    </xf>
    <xf numFmtId="179" fontId="17" fillId="0" borderId="36" xfId="0" applyNumberFormat="1" applyFont="1" applyBorder="1" applyAlignment="1">
      <alignment/>
    </xf>
    <xf numFmtId="179" fontId="16" fillId="0" borderId="36" xfId="0" applyNumberFormat="1" applyFont="1" applyBorder="1" applyAlignment="1">
      <alignment/>
    </xf>
    <xf numFmtId="189" fontId="16" fillId="0" borderId="36" xfId="0" applyNumberFormat="1" applyFont="1" applyBorder="1" applyAlignment="1">
      <alignment/>
    </xf>
    <xf numFmtId="189" fontId="16" fillId="0" borderId="41" xfId="0" applyNumberFormat="1" applyFont="1" applyBorder="1" applyAlignment="1">
      <alignment/>
    </xf>
    <xf numFmtId="0" fontId="16" fillId="0" borderId="22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4" fontId="16" fillId="0" borderId="9" xfId="0" applyNumberFormat="1" applyFont="1" applyBorder="1" applyAlignment="1">
      <alignment/>
    </xf>
    <xf numFmtId="179" fontId="16" fillId="0" borderId="9" xfId="0" applyNumberFormat="1" applyFont="1" applyBorder="1" applyAlignment="1">
      <alignment/>
    </xf>
    <xf numFmtId="189" fontId="16" fillId="0" borderId="9" xfId="0" applyNumberFormat="1" applyFont="1" applyBorder="1" applyAlignment="1">
      <alignment/>
    </xf>
    <xf numFmtId="189" fontId="16" fillId="0" borderId="59" xfId="0" applyNumberFormat="1" applyFont="1" applyBorder="1" applyAlignment="1">
      <alignment/>
    </xf>
    <xf numFmtId="0" fontId="17" fillId="0" borderId="1" xfId="0" applyFont="1" applyFill="1" applyBorder="1" applyAlignment="1">
      <alignment vertical="top" wrapText="1"/>
    </xf>
    <xf numFmtId="0" fontId="17" fillId="0" borderId="36" xfId="0" applyFont="1" applyBorder="1" applyAlignment="1">
      <alignment/>
    </xf>
    <xf numFmtId="189" fontId="17" fillId="0" borderId="36" xfId="0" applyNumberFormat="1" applyFont="1" applyBorder="1" applyAlignment="1">
      <alignment/>
    </xf>
    <xf numFmtId="189" fontId="17" fillId="0" borderId="4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SheetLayoutView="100" workbookViewId="0" topLeftCell="A112">
      <selection activeCell="I5" sqref="I5"/>
    </sheetView>
  </sheetViews>
  <sheetFormatPr defaultColWidth="9.00390625" defaultRowHeight="12.75"/>
  <cols>
    <col min="1" max="1" width="13.875" style="0" customWidth="1"/>
    <col min="2" max="2" width="47.875" style="0" customWidth="1"/>
    <col min="3" max="4" width="21.25390625" style="0" customWidth="1"/>
    <col min="5" max="5" width="22.375" style="0" customWidth="1"/>
    <col min="6" max="6" width="11.75390625" style="0" customWidth="1"/>
    <col min="7" max="7" width="8.375" style="0" customWidth="1"/>
    <col min="8" max="8" width="18.00390625" style="0" customWidth="1"/>
    <col min="9" max="9" width="19.875" style="0" customWidth="1"/>
    <col min="10" max="10" width="19.00390625" style="0" customWidth="1"/>
    <col min="11" max="11" width="10.625" style="0" customWidth="1"/>
    <col min="12" max="12" width="12.25390625" style="0" customWidth="1"/>
  </cols>
  <sheetData>
    <row r="1" spans="9:11" ht="15.75">
      <c r="I1" s="58" t="s">
        <v>54</v>
      </c>
      <c r="K1" s="51"/>
    </row>
    <row r="2" spans="9:11" ht="15.75">
      <c r="I2" s="58" t="s">
        <v>155</v>
      </c>
      <c r="K2" s="51"/>
    </row>
    <row r="3" spans="9:11" ht="15.75">
      <c r="I3" s="58"/>
      <c r="K3" s="52"/>
    </row>
    <row r="4" spans="9:11" ht="15.75">
      <c r="I4" s="58" t="s">
        <v>158</v>
      </c>
      <c r="K4" s="53"/>
    </row>
    <row r="5" ht="12.75">
      <c r="K5" s="53"/>
    </row>
    <row r="6" spans="10:11" ht="12.75">
      <c r="J6" s="57"/>
      <c r="K6" s="53"/>
    </row>
    <row r="7" spans="2:11" ht="18">
      <c r="B7" s="222" t="s">
        <v>156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2:11" ht="21.75" customHeight="1">
      <c r="B8" s="222" t="s">
        <v>73</v>
      </c>
      <c r="C8" s="222"/>
      <c r="D8" s="222"/>
      <c r="E8" s="222"/>
      <c r="F8" s="222"/>
      <c r="G8" s="222"/>
      <c r="H8" s="222"/>
      <c r="I8" s="222"/>
      <c r="J8" s="222"/>
      <c r="K8" s="222"/>
    </row>
    <row r="9" ht="34.5" customHeight="1" thickBot="1">
      <c r="K9" s="59" t="s">
        <v>52</v>
      </c>
    </row>
    <row r="10" spans="1:12" ht="21" customHeight="1" thickBot="1">
      <c r="A10" s="211" t="s">
        <v>74</v>
      </c>
      <c r="B10" s="223" t="s">
        <v>0</v>
      </c>
      <c r="C10" s="214" t="s">
        <v>1</v>
      </c>
      <c r="D10" s="215"/>
      <c r="E10" s="215"/>
      <c r="F10" s="215"/>
      <c r="G10" s="216"/>
      <c r="H10" s="214" t="s">
        <v>2</v>
      </c>
      <c r="I10" s="220"/>
      <c r="J10" s="220"/>
      <c r="K10" s="220"/>
      <c r="L10" s="221"/>
    </row>
    <row r="11" spans="1:12" ht="21" customHeight="1" thickBot="1">
      <c r="A11" s="212"/>
      <c r="B11" s="224"/>
      <c r="C11" s="217" t="s">
        <v>75</v>
      </c>
      <c r="D11" s="219" t="s">
        <v>76</v>
      </c>
      <c r="E11" s="219" t="s">
        <v>77</v>
      </c>
      <c r="F11" s="220" t="s">
        <v>80</v>
      </c>
      <c r="G11" s="221"/>
      <c r="H11" s="217" t="s">
        <v>75</v>
      </c>
      <c r="I11" s="219" t="s">
        <v>78</v>
      </c>
      <c r="J11" s="219" t="s">
        <v>79</v>
      </c>
      <c r="K11" s="220" t="s">
        <v>80</v>
      </c>
      <c r="L11" s="221"/>
    </row>
    <row r="12" spans="1:12" ht="53.25" customHeight="1" thickBot="1">
      <c r="A12" s="213"/>
      <c r="B12" s="225"/>
      <c r="C12" s="218"/>
      <c r="D12" s="218"/>
      <c r="E12" s="218"/>
      <c r="F12" s="62" t="s">
        <v>154</v>
      </c>
      <c r="G12" s="63" t="s">
        <v>81</v>
      </c>
      <c r="H12" s="225"/>
      <c r="I12" s="226"/>
      <c r="J12" s="226"/>
      <c r="K12" s="62" t="s">
        <v>154</v>
      </c>
      <c r="L12" s="63" t="s">
        <v>81</v>
      </c>
    </row>
    <row r="13" spans="1:12" ht="18.75" customHeight="1" thickBot="1">
      <c r="A13" s="64">
        <v>1</v>
      </c>
      <c r="B13" s="65">
        <v>2</v>
      </c>
      <c r="C13" s="66">
        <v>3</v>
      </c>
      <c r="D13" s="65">
        <v>4</v>
      </c>
      <c r="E13" s="66">
        <v>5</v>
      </c>
      <c r="F13" s="65">
        <v>6</v>
      </c>
      <c r="G13" s="67">
        <v>7</v>
      </c>
      <c r="H13" s="65">
        <v>8</v>
      </c>
      <c r="I13" s="66">
        <v>9</v>
      </c>
      <c r="J13" s="65">
        <v>10</v>
      </c>
      <c r="K13" s="66">
        <v>11</v>
      </c>
      <c r="L13" s="65">
        <v>12</v>
      </c>
    </row>
    <row r="14" spans="1:12" ht="17.25" thickBot="1">
      <c r="A14" s="68"/>
      <c r="B14" s="228" t="s">
        <v>4</v>
      </c>
      <c r="C14" s="229"/>
      <c r="D14" s="229"/>
      <c r="E14" s="229"/>
      <c r="F14" s="229"/>
      <c r="G14" s="229"/>
      <c r="H14" s="229"/>
      <c r="I14" s="229"/>
      <c r="J14" s="229"/>
      <c r="K14" s="229"/>
      <c r="L14" s="69"/>
    </row>
    <row r="15" spans="1:12" ht="25.5" customHeight="1" thickBot="1">
      <c r="A15" s="70">
        <v>10000000</v>
      </c>
      <c r="B15" s="71" t="s">
        <v>82</v>
      </c>
      <c r="C15" s="72">
        <f>C16+C19+C22+C24+C25+C27</f>
        <v>112489303.47</v>
      </c>
      <c r="D15" s="72">
        <f aca="true" t="shared" si="0" ref="D15:J15">D16+D19+D22+D24+D25+D27</f>
        <v>138953309</v>
      </c>
      <c r="E15" s="72">
        <f t="shared" si="0"/>
        <v>113161812.25</v>
      </c>
      <c r="F15" s="73">
        <f>E15/C15*100</f>
        <v>100.59784242523943</v>
      </c>
      <c r="G15" s="73">
        <f>E15/D15*100</f>
        <v>81.43873151664204</v>
      </c>
      <c r="H15" s="72">
        <f t="shared" si="0"/>
        <v>3575756.82</v>
      </c>
      <c r="I15" s="72">
        <f t="shared" si="0"/>
        <v>4699661.74</v>
      </c>
      <c r="J15" s="72">
        <f t="shared" si="0"/>
        <v>6382974</v>
      </c>
      <c r="K15" s="73">
        <f>J15/H15*100</f>
        <v>178.50693772850025</v>
      </c>
      <c r="L15" s="73">
        <f>J15/I15*100</f>
        <v>135.81773227789793</v>
      </c>
    </row>
    <row r="16" spans="1:12" ht="38.25" customHeight="1" thickBot="1">
      <c r="A16" s="70">
        <v>11000000</v>
      </c>
      <c r="B16" s="71" t="s">
        <v>83</v>
      </c>
      <c r="C16" s="72">
        <f>C17+C18</f>
        <v>97874868.04</v>
      </c>
      <c r="D16" s="72">
        <f>D17+D18</f>
        <v>122537357</v>
      </c>
      <c r="E16" s="72">
        <f>E17+E18</f>
        <v>97255239.89</v>
      </c>
      <c r="F16" s="73">
        <f aca="true" t="shared" si="1" ref="F16:F72">E16/C16*100</f>
        <v>99.3669180225645</v>
      </c>
      <c r="G16" s="73">
        <f aca="true" t="shared" si="2" ref="G16:G72">E16/D16*100</f>
        <v>79.36782893889249</v>
      </c>
      <c r="H16" s="72"/>
      <c r="I16" s="72"/>
      <c r="J16" s="72"/>
      <c r="K16" s="74"/>
      <c r="L16" s="74"/>
    </row>
    <row r="17" spans="1:12" ht="22.5" customHeight="1">
      <c r="A17" s="75">
        <v>11010000</v>
      </c>
      <c r="B17" s="76" t="s">
        <v>66</v>
      </c>
      <c r="C17" s="77">
        <v>97696185.23</v>
      </c>
      <c r="D17" s="77">
        <v>122387750</v>
      </c>
      <c r="E17" s="78">
        <v>97105332.16</v>
      </c>
      <c r="F17" s="79">
        <f t="shared" si="1"/>
        <v>99.39521377563617</v>
      </c>
      <c r="G17" s="79">
        <f t="shared" si="2"/>
        <v>79.34236241780734</v>
      </c>
      <c r="H17" s="80"/>
      <c r="I17" s="77"/>
      <c r="J17" s="78"/>
      <c r="K17" s="81"/>
      <c r="L17" s="81"/>
    </row>
    <row r="18" spans="1:12" ht="33.75" thickBot="1">
      <c r="A18" s="82">
        <v>11020000</v>
      </c>
      <c r="B18" s="83" t="s">
        <v>57</v>
      </c>
      <c r="C18" s="84">
        <v>178682.81</v>
      </c>
      <c r="D18" s="84">
        <v>149607</v>
      </c>
      <c r="E18" s="85">
        <v>149907.73</v>
      </c>
      <c r="F18" s="86">
        <f t="shared" si="1"/>
        <v>83.89599984464091</v>
      </c>
      <c r="G18" s="86">
        <f t="shared" si="2"/>
        <v>100.20101332156919</v>
      </c>
      <c r="H18" s="87"/>
      <c r="I18" s="84"/>
      <c r="J18" s="85"/>
      <c r="K18" s="86"/>
      <c r="L18" s="86"/>
    </row>
    <row r="19" spans="1:12" ht="22.5" customHeight="1" thickBot="1">
      <c r="A19" s="70">
        <v>12000000</v>
      </c>
      <c r="B19" s="71" t="s">
        <v>84</v>
      </c>
      <c r="C19" s="72"/>
      <c r="D19" s="72"/>
      <c r="E19" s="72"/>
      <c r="F19" s="88"/>
      <c r="G19" s="88"/>
      <c r="H19" s="72">
        <f>H20+H21</f>
        <v>352371.24</v>
      </c>
      <c r="I19" s="72">
        <f>I20+I21</f>
        <v>182663</v>
      </c>
      <c r="J19" s="72">
        <f>J20+J21</f>
        <v>185795.43</v>
      </c>
      <c r="K19" s="88">
        <f>J19/H19*100</f>
        <v>52.72718341031465</v>
      </c>
      <c r="L19" s="88">
        <f>J19/I19*100</f>
        <v>101.71486836414599</v>
      </c>
    </row>
    <row r="20" spans="1:12" ht="21" customHeight="1">
      <c r="A20" s="75">
        <v>12020000</v>
      </c>
      <c r="B20" s="76" t="s">
        <v>67</v>
      </c>
      <c r="C20" s="77"/>
      <c r="D20" s="77"/>
      <c r="E20" s="78"/>
      <c r="F20" s="81"/>
      <c r="G20" s="81"/>
      <c r="H20" s="80">
        <v>227463.38</v>
      </c>
      <c r="I20" s="77">
        <v>11223</v>
      </c>
      <c r="J20" s="78">
        <v>11223.81</v>
      </c>
      <c r="K20" s="89">
        <f>J20/H20*100</f>
        <v>4.934337122749165</v>
      </c>
      <c r="L20" s="89">
        <f>J20/I20*100</f>
        <v>100.00721732157176</v>
      </c>
    </row>
    <row r="21" spans="1:12" ht="21.75" customHeight="1" thickBot="1">
      <c r="A21" s="82">
        <v>12030000</v>
      </c>
      <c r="B21" s="83" t="s">
        <v>62</v>
      </c>
      <c r="C21" s="84"/>
      <c r="D21" s="84"/>
      <c r="E21" s="85"/>
      <c r="F21" s="86"/>
      <c r="G21" s="86"/>
      <c r="H21" s="87">
        <v>124907.86</v>
      </c>
      <c r="I21" s="84">
        <v>171440</v>
      </c>
      <c r="J21" s="85">
        <v>174571.62</v>
      </c>
      <c r="K21" s="90">
        <f>J21/H21*100</f>
        <v>139.76031612422148</v>
      </c>
      <c r="L21" s="90">
        <f>J21/I21*100</f>
        <v>101.82665655622958</v>
      </c>
    </row>
    <row r="22" spans="1:12" ht="33.75" thickBot="1">
      <c r="A22" s="70">
        <v>13000000</v>
      </c>
      <c r="B22" s="71" t="s">
        <v>85</v>
      </c>
      <c r="C22" s="72">
        <f>C23</f>
        <v>13764941.66</v>
      </c>
      <c r="D22" s="72">
        <f>D23</f>
        <v>15674575</v>
      </c>
      <c r="E22" s="72">
        <f>E23</f>
        <v>15101932.16</v>
      </c>
      <c r="F22" s="91">
        <f t="shared" si="1"/>
        <v>109.71301247055194</v>
      </c>
      <c r="G22" s="91">
        <f t="shared" si="2"/>
        <v>96.34667708693856</v>
      </c>
      <c r="H22" s="72"/>
      <c r="I22" s="72"/>
      <c r="J22" s="72"/>
      <c r="K22" s="91"/>
      <c r="L22" s="91"/>
    </row>
    <row r="23" spans="1:12" ht="24" customHeight="1" thickBot="1">
      <c r="A23" s="92">
        <v>13020000</v>
      </c>
      <c r="B23" s="93" t="s">
        <v>5</v>
      </c>
      <c r="C23" s="94">
        <v>13764941.66</v>
      </c>
      <c r="D23" s="94">
        <v>15674575</v>
      </c>
      <c r="E23" s="94">
        <v>15101932.16</v>
      </c>
      <c r="F23" s="73">
        <f t="shared" si="1"/>
        <v>109.71301247055194</v>
      </c>
      <c r="G23" s="73">
        <f t="shared" si="2"/>
        <v>96.34667708693856</v>
      </c>
      <c r="H23" s="94"/>
      <c r="I23" s="94"/>
      <c r="J23" s="94"/>
      <c r="K23" s="73"/>
      <c r="L23" s="73"/>
    </row>
    <row r="24" spans="1:12" ht="33.75" thickBot="1">
      <c r="A24" s="70">
        <v>16010000</v>
      </c>
      <c r="B24" s="71" t="s">
        <v>87</v>
      </c>
      <c r="C24" s="95">
        <v>99012.13</v>
      </c>
      <c r="D24" s="95">
        <v>6979</v>
      </c>
      <c r="E24" s="95">
        <v>7774.75</v>
      </c>
      <c r="F24" s="73">
        <f t="shared" si="1"/>
        <v>7.852320720703615</v>
      </c>
      <c r="G24" s="73">
        <f t="shared" si="2"/>
        <v>111.40206333285572</v>
      </c>
      <c r="H24" s="95"/>
      <c r="I24" s="95"/>
      <c r="J24" s="95"/>
      <c r="K24" s="73"/>
      <c r="L24" s="73"/>
    </row>
    <row r="25" spans="1:12" ht="17.25" thickBot="1">
      <c r="A25" s="70">
        <v>18000000</v>
      </c>
      <c r="B25" s="71" t="s">
        <v>86</v>
      </c>
      <c r="C25" s="95">
        <v>750481.64</v>
      </c>
      <c r="D25" s="95">
        <v>734398</v>
      </c>
      <c r="E25" s="95">
        <v>796865.45</v>
      </c>
      <c r="F25" s="73">
        <f t="shared" si="1"/>
        <v>106.18053894029971</v>
      </c>
      <c r="G25" s="73">
        <f t="shared" si="2"/>
        <v>108.50593955865892</v>
      </c>
      <c r="H25" s="72">
        <v>2746514.11</v>
      </c>
      <c r="I25" s="72">
        <v>4185192.74</v>
      </c>
      <c r="J25" s="72">
        <v>5852653.32</v>
      </c>
      <c r="K25" s="73">
        <f aca="true" t="shared" si="3" ref="K25:K30">J25/H25*100</f>
        <v>213.0938741108452</v>
      </c>
      <c r="L25" s="73">
        <f aca="true" t="shared" si="4" ref="L25:L30">J25/I25*100</f>
        <v>139.84190654024692</v>
      </c>
    </row>
    <row r="26" spans="1:12" ht="17.25" thickBot="1">
      <c r="A26" s="92">
        <v>18050000</v>
      </c>
      <c r="B26" s="93" t="s">
        <v>88</v>
      </c>
      <c r="C26" s="94"/>
      <c r="D26" s="94"/>
      <c r="E26" s="94"/>
      <c r="F26" s="73"/>
      <c r="G26" s="73"/>
      <c r="H26" s="94">
        <v>2663013.19</v>
      </c>
      <c r="I26" s="94">
        <v>4088160.74</v>
      </c>
      <c r="J26" s="96">
        <v>5748701.81</v>
      </c>
      <c r="K26" s="97">
        <f t="shared" si="3"/>
        <v>215.8720742198051</v>
      </c>
      <c r="L26" s="98">
        <f t="shared" si="4"/>
        <v>140.61829207821214</v>
      </c>
    </row>
    <row r="27" spans="1:12" ht="17.25" thickBot="1">
      <c r="A27" s="70">
        <v>19000000</v>
      </c>
      <c r="B27" s="99" t="s">
        <v>89</v>
      </c>
      <c r="C27" s="72"/>
      <c r="D27" s="72"/>
      <c r="E27" s="100"/>
      <c r="F27" s="74"/>
      <c r="G27" s="74"/>
      <c r="H27" s="100">
        <f>H28+H29</f>
        <v>476871.47000000003</v>
      </c>
      <c r="I27" s="72">
        <f>I28+I29</f>
        <v>331806</v>
      </c>
      <c r="J27" s="72">
        <f>J28+J29</f>
        <v>344525.25</v>
      </c>
      <c r="K27" s="73">
        <f t="shared" si="3"/>
        <v>72.24698302878132</v>
      </c>
      <c r="L27" s="73">
        <f t="shared" si="4"/>
        <v>103.83333936095187</v>
      </c>
    </row>
    <row r="28" spans="1:12" ht="16.5">
      <c r="A28" s="75">
        <v>19010000</v>
      </c>
      <c r="B28" s="76" t="s">
        <v>90</v>
      </c>
      <c r="C28" s="77"/>
      <c r="D28" s="78"/>
      <c r="E28" s="101"/>
      <c r="F28" s="81"/>
      <c r="G28" s="81"/>
      <c r="H28" s="101">
        <v>425900.02</v>
      </c>
      <c r="I28" s="80">
        <v>286709</v>
      </c>
      <c r="J28" s="78">
        <v>299406.95</v>
      </c>
      <c r="K28" s="89">
        <f t="shared" si="3"/>
        <v>70.2998206010885</v>
      </c>
      <c r="L28" s="89">
        <f t="shared" si="4"/>
        <v>104.42886341203102</v>
      </c>
    </row>
    <row r="29" spans="1:12" ht="33.75" thickBot="1">
      <c r="A29" s="82">
        <v>19050000</v>
      </c>
      <c r="B29" s="83" t="s">
        <v>91</v>
      </c>
      <c r="C29" s="84"/>
      <c r="D29" s="85"/>
      <c r="E29" s="102"/>
      <c r="F29" s="86"/>
      <c r="G29" s="86"/>
      <c r="H29" s="102">
        <v>50971.45</v>
      </c>
      <c r="I29" s="87">
        <v>45097</v>
      </c>
      <c r="J29" s="85">
        <v>45118.3</v>
      </c>
      <c r="K29" s="90">
        <f t="shared" si="3"/>
        <v>88.5168069576204</v>
      </c>
      <c r="L29" s="90">
        <f t="shared" si="4"/>
        <v>100.0472315231612</v>
      </c>
    </row>
    <row r="30" spans="1:12" ht="17.25" thickBot="1">
      <c r="A30" s="103">
        <v>20000000</v>
      </c>
      <c r="B30" s="71" t="s">
        <v>92</v>
      </c>
      <c r="C30" s="72">
        <f>C31+C35+C38+C39</f>
        <v>1039433.0399999999</v>
      </c>
      <c r="D30" s="72">
        <f aca="true" t="shared" si="5" ref="D30:J30">D31+D35+D38+D39</f>
        <v>994282</v>
      </c>
      <c r="E30" s="104">
        <f t="shared" si="5"/>
        <v>700580.88</v>
      </c>
      <c r="F30" s="91">
        <f t="shared" si="1"/>
        <v>67.40028968099764</v>
      </c>
      <c r="G30" s="91">
        <f t="shared" si="2"/>
        <v>70.46098390597436</v>
      </c>
      <c r="H30" s="104">
        <f t="shared" si="5"/>
        <v>14527655.23</v>
      </c>
      <c r="I30" s="72">
        <f t="shared" si="5"/>
        <v>43720868.82</v>
      </c>
      <c r="J30" s="72">
        <f t="shared" si="5"/>
        <v>44059113.09</v>
      </c>
      <c r="K30" s="91">
        <f t="shared" si="3"/>
        <v>303.2775240908577</v>
      </c>
      <c r="L30" s="91">
        <f t="shared" si="4"/>
        <v>100.77364489574204</v>
      </c>
    </row>
    <row r="31" spans="1:12" ht="33.75" thickBot="1">
      <c r="A31" s="70">
        <v>21000000</v>
      </c>
      <c r="B31" s="71" t="s">
        <v>93</v>
      </c>
      <c r="C31" s="72">
        <f>C32+C33</f>
        <v>29567.87</v>
      </c>
      <c r="D31" s="72">
        <f>D32+D33</f>
        <v>52547</v>
      </c>
      <c r="E31" s="72">
        <f>E32+E33</f>
        <v>53738.2</v>
      </c>
      <c r="F31" s="73">
        <f t="shared" si="1"/>
        <v>181.74525253256323</v>
      </c>
      <c r="G31" s="73">
        <f t="shared" si="2"/>
        <v>102.26692294517288</v>
      </c>
      <c r="H31" s="72"/>
      <c r="I31" s="72"/>
      <c r="J31" s="72"/>
      <c r="K31" s="73"/>
      <c r="L31" s="73"/>
    </row>
    <row r="32" spans="1:14" ht="116.25" thickBot="1">
      <c r="A32" s="105">
        <v>21080900</v>
      </c>
      <c r="B32" s="106" t="s">
        <v>111</v>
      </c>
      <c r="C32" s="101">
        <v>11.32</v>
      </c>
      <c r="D32" s="101">
        <v>24197</v>
      </c>
      <c r="E32" s="101">
        <v>24521.19</v>
      </c>
      <c r="F32" s="89">
        <f>E32/C32*100</f>
        <v>216618.28621908126</v>
      </c>
      <c r="G32" s="89">
        <f>E32/D32*100</f>
        <v>101.33979418936232</v>
      </c>
      <c r="H32" s="101"/>
      <c r="I32" s="101"/>
      <c r="J32" s="101"/>
      <c r="K32" s="89"/>
      <c r="L32" s="89"/>
      <c r="M32" s="55"/>
      <c r="N32" s="55"/>
    </row>
    <row r="33" spans="1:14" ht="17.25" thickBot="1">
      <c r="A33" s="107">
        <v>21081100</v>
      </c>
      <c r="B33" s="108" t="s">
        <v>112</v>
      </c>
      <c r="C33" s="102">
        <v>29556.55</v>
      </c>
      <c r="D33" s="102">
        <v>28350</v>
      </c>
      <c r="E33" s="102">
        <v>29217.01</v>
      </c>
      <c r="F33" s="109">
        <f>E33/C33*100</f>
        <v>98.85121910371812</v>
      </c>
      <c r="G33" s="109">
        <f>E33/D33*100</f>
        <v>103.05823633156965</v>
      </c>
      <c r="H33" s="102"/>
      <c r="I33" s="102"/>
      <c r="J33" s="102"/>
      <c r="K33" s="90"/>
      <c r="L33" s="90"/>
      <c r="M33" s="55"/>
      <c r="N33" s="55"/>
    </row>
    <row r="34" spans="1:14" ht="17.25" thickBot="1">
      <c r="A34" s="110">
        <v>1</v>
      </c>
      <c r="B34" s="111">
        <v>2</v>
      </c>
      <c r="C34" s="110">
        <v>3</v>
      </c>
      <c r="D34" s="111">
        <v>4</v>
      </c>
      <c r="E34" s="110">
        <v>5</v>
      </c>
      <c r="F34" s="111">
        <v>6</v>
      </c>
      <c r="G34" s="110">
        <v>7</v>
      </c>
      <c r="H34" s="111">
        <v>8</v>
      </c>
      <c r="I34" s="110">
        <v>9</v>
      </c>
      <c r="J34" s="111">
        <v>10</v>
      </c>
      <c r="K34" s="110">
        <v>11</v>
      </c>
      <c r="L34" s="112">
        <v>12</v>
      </c>
      <c r="M34" s="55"/>
      <c r="N34" s="55"/>
    </row>
    <row r="35" spans="1:20" ht="50.25" thickBot="1">
      <c r="A35" s="70">
        <v>22000000</v>
      </c>
      <c r="B35" s="71" t="s">
        <v>94</v>
      </c>
      <c r="C35" s="72">
        <f>C36+C37</f>
        <v>379163.97</v>
      </c>
      <c r="D35" s="72">
        <f>D36+D37</f>
        <v>383550</v>
      </c>
      <c r="E35" s="72">
        <f>E36+E37</f>
        <v>85868.76999999999</v>
      </c>
      <c r="F35" s="74">
        <f t="shared" si="1"/>
        <v>22.646869637956367</v>
      </c>
      <c r="G35" s="74">
        <f t="shared" si="2"/>
        <v>22.387894668231</v>
      </c>
      <c r="H35" s="72"/>
      <c r="I35" s="72"/>
      <c r="J35" s="72"/>
      <c r="K35" s="74"/>
      <c r="L35" s="74"/>
      <c r="M35" s="54"/>
      <c r="N35" s="54"/>
      <c r="O35" s="54"/>
      <c r="P35" s="54"/>
      <c r="Q35" s="54"/>
      <c r="R35" s="54"/>
      <c r="S35" s="54"/>
      <c r="T35" s="54"/>
    </row>
    <row r="36" spans="1:20" ht="49.5">
      <c r="A36" s="75">
        <v>22010300</v>
      </c>
      <c r="B36" s="113" t="s">
        <v>95</v>
      </c>
      <c r="C36" s="77">
        <v>32479.3</v>
      </c>
      <c r="D36" s="77">
        <v>35000</v>
      </c>
      <c r="E36" s="78">
        <v>27264.6</v>
      </c>
      <c r="F36" s="114">
        <f t="shared" si="1"/>
        <v>83.94454313978441</v>
      </c>
      <c r="G36" s="115">
        <f t="shared" si="2"/>
        <v>77.89885714285714</v>
      </c>
      <c r="H36" s="80"/>
      <c r="I36" s="77"/>
      <c r="J36" s="78"/>
      <c r="K36" s="89"/>
      <c r="L36" s="89"/>
      <c r="M36" s="56"/>
      <c r="N36" s="56"/>
      <c r="O36" s="56"/>
      <c r="P36" s="56"/>
      <c r="Q36" s="56"/>
      <c r="R36" s="56"/>
      <c r="S36" s="54"/>
      <c r="T36" s="54"/>
    </row>
    <row r="37" spans="1:20" ht="17.25" thickBot="1">
      <c r="A37" s="82">
        <v>22090000</v>
      </c>
      <c r="B37" s="116" t="s">
        <v>96</v>
      </c>
      <c r="C37" s="84">
        <v>346684.67</v>
      </c>
      <c r="D37" s="84">
        <v>348550</v>
      </c>
      <c r="E37" s="85">
        <v>58604.17</v>
      </c>
      <c r="F37" s="117">
        <f t="shared" si="1"/>
        <v>16.904171159342006</v>
      </c>
      <c r="G37" s="118">
        <f t="shared" si="2"/>
        <v>16.813705350738775</v>
      </c>
      <c r="H37" s="87"/>
      <c r="I37" s="84"/>
      <c r="J37" s="85"/>
      <c r="K37" s="86"/>
      <c r="L37" s="86"/>
      <c r="M37" s="54"/>
      <c r="N37" s="54"/>
      <c r="O37" s="54"/>
      <c r="P37" s="54"/>
      <c r="Q37" s="54"/>
      <c r="R37" s="54"/>
      <c r="S37" s="54"/>
      <c r="T37" s="54"/>
    </row>
    <row r="38" spans="1:20" ht="17.25" thickBot="1">
      <c r="A38" s="70">
        <v>24000000</v>
      </c>
      <c r="B38" s="99" t="s">
        <v>97</v>
      </c>
      <c r="C38" s="72">
        <v>630701.2</v>
      </c>
      <c r="D38" s="72">
        <v>558185</v>
      </c>
      <c r="E38" s="72">
        <v>560973.91</v>
      </c>
      <c r="F38" s="91">
        <f t="shared" si="1"/>
        <v>88.9444811584313</v>
      </c>
      <c r="G38" s="91">
        <f t="shared" si="2"/>
        <v>100.49963900857244</v>
      </c>
      <c r="H38" s="72">
        <v>9899.16</v>
      </c>
      <c r="I38" s="72">
        <v>13400</v>
      </c>
      <c r="J38" s="72">
        <v>2643.13</v>
      </c>
      <c r="K38" s="91">
        <f>J38/H38*100</f>
        <v>26.700548329353197</v>
      </c>
      <c r="L38" s="91">
        <f>J38/I38*100</f>
        <v>19.724850746268658</v>
      </c>
      <c r="M38" s="54"/>
      <c r="N38" s="54"/>
      <c r="O38" s="54"/>
      <c r="P38" s="54"/>
      <c r="Q38" s="54"/>
      <c r="R38" s="54"/>
      <c r="S38" s="54"/>
      <c r="T38" s="54"/>
    </row>
    <row r="39" spans="1:20" ht="17.25" thickBot="1">
      <c r="A39" s="70">
        <v>25000000</v>
      </c>
      <c r="B39" s="99" t="s">
        <v>99</v>
      </c>
      <c r="C39" s="72"/>
      <c r="D39" s="72"/>
      <c r="E39" s="72"/>
      <c r="F39" s="73"/>
      <c r="G39" s="73"/>
      <c r="H39" s="72">
        <v>14517756.07</v>
      </c>
      <c r="I39" s="72">
        <v>43707468.82</v>
      </c>
      <c r="J39" s="72">
        <v>44056469.96</v>
      </c>
      <c r="K39" s="73">
        <f>J39/H39*100</f>
        <v>303.46611244584716</v>
      </c>
      <c r="L39" s="73">
        <f>J39/I39*100</f>
        <v>100.79849313955307</v>
      </c>
      <c r="M39" s="54"/>
      <c r="N39" s="54"/>
      <c r="O39" s="54"/>
      <c r="P39" s="54"/>
      <c r="Q39" s="54"/>
      <c r="R39" s="54"/>
      <c r="S39" s="54"/>
      <c r="T39" s="54"/>
    </row>
    <row r="40" spans="1:12" ht="17.25" thickBot="1">
      <c r="A40" s="103">
        <v>30000000</v>
      </c>
      <c r="B40" s="71" t="s">
        <v>98</v>
      </c>
      <c r="C40" s="72">
        <f>C41+C42+C43+C44</f>
        <v>7960.75</v>
      </c>
      <c r="D40" s="72">
        <f aca="true" t="shared" si="6" ref="D40:J40">D41+D42+D43+D44</f>
        <v>1917</v>
      </c>
      <c r="E40" s="100">
        <f t="shared" si="6"/>
        <v>1918.45</v>
      </c>
      <c r="F40" s="74">
        <f t="shared" si="1"/>
        <v>24.098860032032157</v>
      </c>
      <c r="G40" s="74">
        <f t="shared" si="2"/>
        <v>100.075639019301</v>
      </c>
      <c r="H40" s="100">
        <f t="shared" si="6"/>
        <v>4358225.44</v>
      </c>
      <c r="I40" s="72">
        <f t="shared" si="6"/>
        <v>329333.07</v>
      </c>
      <c r="J40" s="100">
        <f t="shared" si="6"/>
        <v>1515359.6300000001</v>
      </c>
      <c r="K40" s="74">
        <f>J40/H40*100</f>
        <v>34.7701065688791</v>
      </c>
      <c r="L40" s="74">
        <f>J40/I40*100</f>
        <v>460.12981022525315</v>
      </c>
    </row>
    <row r="41" spans="1:17" ht="33">
      <c r="A41" s="119">
        <v>31010200</v>
      </c>
      <c r="B41" s="120" t="s">
        <v>58</v>
      </c>
      <c r="C41" s="77">
        <v>6972.41</v>
      </c>
      <c r="D41" s="78">
        <v>652</v>
      </c>
      <c r="E41" s="101">
        <v>652.8</v>
      </c>
      <c r="F41" s="89">
        <f t="shared" si="1"/>
        <v>9.36261636937587</v>
      </c>
      <c r="G41" s="89">
        <f t="shared" si="2"/>
        <v>100.12269938650307</v>
      </c>
      <c r="H41" s="101"/>
      <c r="I41" s="121"/>
      <c r="J41" s="122"/>
      <c r="K41" s="89"/>
      <c r="L41" s="89"/>
      <c r="M41" s="55"/>
      <c r="N41" s="55"/>
      <c r="O41" s="55"/>
      <c r="P41" s="55"/>
      <c r="Q41" s="55"/>
    </row>
    <row r="42" spans="1:17" ht="33">
      <c r="A42" s="123">
        <v>31020000</v>
      </c>
      <c r="B42" s="124" t="s">
        <v>59</v>
      </c>
      <c r="C42" s="125">
        <v>988.34</v>
      </c>
      <c r="D42" s="126">
        <v>1265</v>
      </c>
      <c r="E42" s="125">
        <v>1265.65</v>
      </c>
      <c r="F42" s="127">
        <f t="shared" si="1"/>
        <v>128.05815812372262</v>
      </c>
      <c r="G42" s="127">
        <f t="shared" si="2"/>
        <v>100.0513833992095</v>
      </c>
      <c r="H42" s="125"/>
      <c r="I42" s="128"/>
      <c r="J42" s="126"/>
      <c r="K42" s="127"/>
      <c r="L42" s="127"/>
      <c r="M42" s="55"/>
      <c r="N42" s="55"/>
      <c r="O42" s="55"/>
      <c r="P42" s="55"/>
      <c r="Q42" s="55"/>
    </row>
    <row r="43" spans="1:17" ht="33">
      <c r="A43" s="123">
        <v>31030000</v>
      </c>
      <c r="B43" s="124" t="s">
        <v>56</v>
      </c>
      <c r="C43" s="129"/>
      <c r="D43" s="130"/>
      <c r="E43" s="129"/>
      <c r="F43" s="131"/>
      <c r="G43" s="131"/>
      <c r="H43" s="125">
        <v>3943996.68</v>
      </c>
      <c r="I43" s="128">
        <v>231190.4</v>
      </c>
      <c r="J43" s="78">
        <v>1221435.1</v>
      </c>
      <c r="K43" s="127">
        <f>J43/H43*100</f>
        <v>30.969475866800174</v>
      </c>
      <c r="L43" s="127">
        <f>J43/I43*100</f>
        <v>528.3243162345842</v>
      </c>
      <c r="M43" s="55"/>
      <c r="N43" s="55"/>
      <c r="O43" s="55"/>
      <c r="P43" s="55"/>
      <c r="Q43" s="55"/>
    </row>
    <row r="44" spans="1:12" ht="33.75" thickBot="1">
      <c r="A44" s="82">
        <v>33010100</v>
      </c>
      <c r="B44" s="132" t="s">
        <v>60</v>
      </c>
      <c r="C44" s="84"/>
      <c r="D44" s="85"/>
      <c r="E44" s="102"/>
      <c r="F44" s="86"/>
      <c r="G44" s="86"/>
      <c r="H44" s="102">
        <v>414228.76</v>
      </c>
      <c r="I44" s="133">
        <v>98142.67</v>
      </c>
      <c r="J44" s="134">
        <v>293924.53</v>
      </c>
      <c r="K44" s="90">
        <f>J44/H44*100</f>
        <v>70.95705522716483</v>
      </c>
      <c r="L44" s="90">
        <f>J44/I44*100</f>
        <v>299.48699174375434</v>
      </c>
    </row>
    <row r="45" spans="1:12" ht="17.25" thickBot="1">
      <c r="A45" s="105"/>
      <c r="B45" s="135" t="s">
        <v>10</v>
      </c>
      <c r="C45" s="72"/>
      <c r="D45" s="72"/>
      <c r="E45" s="104"/>
      <c r="F45" s="91"/>
      <c r="G45" s="91"/>
      <c r="H45" s="104"/>
      <c r="I45" s="72"/>
      <c r="J45" s="72"/>
      <c r="K45" s="91"/>
      <c r="L45" s="91"/>
    </row>
    <row r="46" spans="1:12" ht="17.25" thickBot="1">
      <c r="A46" s="75"/>
      <c r="B46" s="120"/>
      <c r="C46" s="77"/>
      <c r="D46" s="77"/>
      <c r="E46" s="77"/>
      <c r="F46" s="73"/>
      <c r="G46" s="73"/>
      <c r="H46" s="77"/>
      <c r="I46" s="77"/>
      <c r="J46" s="77"/>
      <c r="K46" s="73"/>
      <c r="L46" s="73"/>
    </row>
    <row r="47" spans="1:12" ht="66.75" hidden="1" thickBot="1">
      <c r="A47" s="123"/>
      <c r="B47" s="124" t="s">
        <v>6</v>
      </c>
      <c r="C47" s="125"/>
      <c r="D47" s="125"/>
      <c r="E47" s="125"/>
      <c r="F47" s="73" t="e">
        <f t="shared" si="1"/>
        <v>#DIV/0!</v>
      </c>
      <c r="G47" s="73" t="e">
        <f t="shared" si="2"/>
        <v>#DIV/0!</v>
      </c>
      <c r="H47" s="125"/>
      <c r="I47" s="125"/>
      <c r="J47" s="125"/>
      <c r="K47" s="73" t="e">
        <f>J47/H47*100</f>
        <v>#DIV/0!</v>
      </c>
      <c r="L47" s="73" t="e">
        <f>J47/I47*100</f>
        <v>#DIV/0!</v>
      </c>
    </row>
    <row r="48" spans="1:12" ht="17.25" hidden="1" thickBot="1">
      <c r="A48" s="123"/>
      <c r="B48" s="124" t="s">
        <v>7</v>
      </c>
      <c r="C48" s="125"/>
      <c r="D48" s="125"/>
      <c r="E48" s="125"/>
      <c r="F48" s="73" t="e">
        <f t="shared" si="1"/>
        <v>#DIV/0!</v>
      </c>
      <c r="G48" s="73" t="e">
        <f t="shared" si="2"/>
        <v>#DIV/0!</v>
      </c>
      <c r="H48" s="125"/>
      <c r="I48" s="125"/>
      <c r="J48" s="125"/>
      <c r="K48" s="73" t="e">
        <f>J48/H48*100</f>
        <v>#DIV/0!</v>
      </c>
      <c r="L48" s="73" t="e">
        <f>J48/I48*100</f>
        <v>#DIV/0!</v>
      </c>
    </row>
    <row r="49" spans="1:12" ht="33.75" hidden="1" thickBot="1">
      <c r="A49" s="82"/>
      <c r="B49" s="132" t="s">
        <v>68</v>
      </c>
      <c r="C49" s="84"/>
      <c r="D49" s="84"/>
      <c r="E49" s="84"/>
      <c r="F49" s="73" t="e">
        <f t="shared" si="1"/>
        <v>#DIV/0!</v>
      </c>
      <c r="G49" s="73" t="e">
        <f t="shared" si="2"/>
        <v>#DIV/0!</v>
      </c>
      <c r="H49" s="84"/>
      <c r="I49" s="84"/>
      <c r="J49" s="84"/>
      <c r="K49" s="73" t="e">
        <f>J49/H49*100</f>
        <v>#DIV/0!</v>
      </c>
      <c r="L49" s="73" t="e">
        <f>J49/I49*100</f>
        <v>#DIV/0!</v>
      </c>
    </row>
    <row r="50" spans="1:12" ht="17.25" thickBot="1">
      <c r="A50" s="105"/>
      <c r="B50" s="136" t="s">
        <v>69</v>
      </c>
      <c r="C50" s="137">
        <f>C40+C30+C15</f>
        <v>113536697.26</v>
      </c>
      <c r="D50" s="137">
        <f aca="true" t="shared" si="7" ref="D50:J50">D40+D30+D15</f>
        <v>139949508</v>
      </c>
      <c r="E50" s="137">
        <f t="shared" si="7"/>
        <v>113864311.58</v>
      </c>
      <c r="F50" s="73">
        <f t="shared" si="1"/>
        <v>100.28855368167856</v>
      </c>
      <c r="G50" s="73">
        <f t="shared" si="2"/>
        <v>81.36099455240672</v>
      </c>
      <c r="H50" s="72">
        <f t="shared" si="7"/>
        <v>22461637.490000002</v>
      </c>
      <c r="I50" s="72">
        <f t="shared" si="7"/>
        <v>48749863.63</v>
      </c>
      <c r="J50" s="72">
        <f t="shared" si="7"/>
        <v>51957446.720000006</v>
      </c>
      <c r="K50" s="73">
        <f>J50/H50*100</f>
        <v>231.31637995284913</v>
      </c>
      <c r="L50" s="73">
        <f>J50/I50*100</f>
        <v>106.57967602605989</v>
      </c>
    </row>
    <row r="51" spans="1:12" ht="17.25" thickBot="1">
      <c r="A51" s="70">
        <v>41020000</v>
      </c>
      <c r="B51" s="135" t="s">
        <v>53</v>
      </c>
      <c r="C51" s="72">
        <f>SUM(C53:C60)</f>
        <v>51524500</v>
      </c>
      <c r="D51" s="72">
        <f>SUM(D53:D60)</f>
        <v>62633383</v>
      </c>
      <c r="E51" s="72">
        <f>SUM(E53:E60)</f>
        <v>62633383</v>
      </c>
      <c r="F51" s="73">
        <f t="shared" si="1"/>
        <v>121.56038971751302</v>
      </c>
      <c r="G51" s="73">
        <f t="shared" si="2"/>
        <v>100</v>
      </c>
      <c r="H51" s="72"/>
      <c r="I51" s="72"/>
      <c r="J51" s="72"/>
      <c r="K51" s="73"/>
      <c r="L51" s="73"/>
    </row>
    <row r="52" spans="1:12" ht="83.25" hidden="1" thickBot="1">
      <c r="A52" s="92"/>
      <c r="B52" s="138" t="s">
        <v>14</v>
      </c>
      <c r="C52" s="94"/>
      <c r="D52" s="94"/>
      <c r="E52" s="94"/>
      <c r="F52" s="74" t="e">
        <f t="shared" si="1"/>
        <v>#DIV/0!</v>
      </c>
      <c r="G52" s="74" t="e">
        <f t="shared" si="2"/>
        <v>#DIV/0!</v>
      </c>
      <c r="H52" s="94"/>
      <c r="I52" s="94"/>
      <c r="J52" s="94"/>
      <c r="K52" s="74"/>
      <c r="L52" s="74"/>
    </row>
    <row r="53" spans="1:12" ht="33">
      <c r="A53" s="119">
        <v>41020100</v>
      </c>
      <c r="B53" s="139" t="s">
        <v>100</v>
      </c>
      <c r="C53" s="101">
        <v>46706800</v>
      </c>
      <c r="D53" s="101">
        <v>50073800</v>
      </c>
      <c r="E53" s="122">
        <v>50073800</v>
      </c>
      <c r="F53" s="89">
        <f t="shared" si="1"/>
        <v>107.20880043162879</v>
      </c>
      <c r="G53" s="89">
        <f t="shared" si="2"/>
        <v>100</v>
      </c>
      <c r="H53" s="140"/>
      <c r="I53" s="101"/>
      <c r="J53" s="122"/>
      <c r="K53" s="81"/>
      <c r="L53" s="81"/>
    </row>
    <row r="54" spans="1:12" ht="49.5">
      <c r="A54" s="123">
        <v>41020600</v>
      </c>
      <c r="B54" s="141" t="s">
        <v>101</v>
      </c>
      <c r="C54" s="125">
        <v>2096500</v>
      </c>
      <c r="D54" s="125">
        <v>6039000</v>
      </c>
      <c r="E54" s="126">
        <v>6039000</v>
      </c>
      <c r="F54" s="127">
        <f t="shared" si="1"/>
        <v>288.0515144288099</v>
      </c>
      <c r="G54" s="127">
        <f t="shared" si="2"/>
        <v>100</v>
      </c>
      <c r="H54" s="142"/>
      <c r="I54" s="125"/>
      <c r="J54" s="126"/>
      <c r="K54" s="131"/>
      <c r="L54" s="131"/>
    </row>
    <row r="55" spans="1:12" ht="99" hidden="1">
      <c r="A55" s="123"/>
      <c r="B55" s="124" t="s">
        <v>15</v>
      </c>
      <c r="C55" s="125"/>
      <c r="D55" s="125"/>
      <c r="E55" s="126"/>
      <c r="F55" s="127" t="e">
        <f t="shared" si="1"/>
        <v>#DIV/0!</v>
      </c>
      <c r="G55" s="127" t="e">
        <f t="shared" si="2"/>
        <v>#DIV/0!</v>
      </c>
      <c r="H55" s="142"/>
      <c r="I55" s="125"/>
      <c r="J55" s="126"/>
      <c r="K55" s="131" t="e">
        <f>J55/H55*100</f>
        <v>#DIV/0!</v>
      </c>
      <c r="L55" s="131" t="e">
        <f>J55/I55*100</f>
        <v>#DIV/0!</v>
      </c>
    </row>
    <row r="56" spans="1:12" ht="82.5">
      <c r="A56" s="123">
        <v>41021100</v>
      </c>
      <c r="B56" s="143" t="s">
        <v>117</v>
      </c>
      <c r="C56" s="125">
        <v>263600</v>
      </c>
      <c r="D56" s="125"/>
      <c r="E56" s="126"/>
      <c r="F56" s="127"/>
      <c r="G56" s="127"/>
      <c r="H56" s="142"/>
      <c r="I56" s="125"/>
      <c r="J56" s="126"/>
      <c r="K56" s="131"/>
      <c r="L56" s="131"/>
    </row>
    <row r="57" spans="1:12" ht="66">
      <c r="A57" s="123">
        <v>41021200</v>
      </c>
      <c r="B57" s="141" t="s">
        <v>113</v>
      </c>
      <c r="C57" s="125"/>
      <c r="D57" s="125">
        <v>443783</v>
      </c>
      <c r="E57" s="126">
        <v>443783</v>
      </c>
      <c r="F57" s="127"/>
      <c r="G57" s="127">
        <f>E57/D57*100</f>
        <v>100</v>
      </c>
      <c r="H57" s="142"/>
      <c r="I57" s="125"/>
      <c r="J57" s="126"/>
      <c r="K57" s="131"/>
      <c r="L57" s="131"/>
    </row>
    <row r="58" spans="1:12" ht="115.5">
      <c r="A58" s="123">
        <v>41021600</v>
      </c>
      <c r="B58" s="143" t="s">
        <v>118</v>
      </c>
      <c r="C58" s="125">
        <v>2457600</v>
      </c>
      <c r="D58" s="125"/>
      <c r="E58" s="126"/>
      <c r="F58" s="127"/>
      <c r="G58" s="127"/>
      <c r="H58" s="142"/>
      <c r="I58" s="125"/>
      <c r="J58" s="126"/>
      <c r="K58" s="131"/>
      <c r="L58" s="131"/>
    </row>
    <row r="59" spans="1:12" ht="49.5">
      <c r="A59" s="123">
        <v>41021800</v>
      </c>
      <c r="B59" s="141" t="s">
        <v>114</v>
      </c>
      <c r="C59" s="125"/>
      <c r="D59" s="125">
        <v>4957400</v>
      </c>
      <c r="E59" s="126">
        <v>4957400</v>
      </c>
      <c r="F59" s="127"/>
      <c r="G59" s="127">
        <f>E59/D59*100</f>
        <v>100</v>
      </c>
      <c r="H59" s="142"/>
      <c r="I59" s="125"/>
      <c r="J59" s="126"/>
      <c r="K59" s="131"/>
      <c r="L59" s="131"/>
    </row>
    <row r="60" spans="1:12" ht="99.75" thickBot="1">
      <c r="A60" s="144">
        <v>41021900</v>
      </c>
      <c r="B60" s="145" t="s">
        <v>115</v>
      </c>
      <c r="C60" s="102"/>
      <c r="D60" s="102">
        <v>1119400</v>
      </c>
      <c r="E60" s="134">
        <v>1119400</v>
      </c>
      <c r="F60" s="90"/>
      <c r="G60" s="90">
        <f>E60/D60*100</f>
        <v>100</v>
      </c>
      <c r="H60" s="146"/>
      <c r="I60" s="102"/>
      <c r="J60" s="134"/>
      <c r="K60" s="86"/>
      <c r="L60" s="86"/>
    </row>
    <row r="61" spans="1:12" ht="17.25" thickBot="1">
      <c r="A61" s="110">
        <v>1</v>
      </c>
      <c r="B61" s="147">
        <v>2</v>
      </c>
      <c r="C61" s="148">
        <v>3</v>
      </c>
      <c r="D61" s="147">
        <v>4</v>
      </c>
      <c r="E61" s="148">
        <v>5</v>
      </c>
      <c r="F61" s="147">
        <v>6</v>
      </c>
      <c r="G61" s="148">
        <v>7</v>
      </c>
      <c r="H61" s="147">
        <v>8</v>
      </c>
      <c r="I61" s="148">
        <v>9</v>
      </c>
      <c r="J61" s="147">
        <v>10</v>
      </c>
      <c r="K61" s="148">
        <v>11</v>
      </c>
      <c r="L61" s="112">
        <v>12</v>
      </c>
    </row>
    <row r="62" spans="1:12" ht="23.25" customHeight="1" thickBot="1">
      <c r="A62" s="70">
        <v>41030000</v>
      </c>
      <c r="B62" s="149" t="s">
        <v>102</v>
      </c>
      <c r="C62" s="72">
        <f>C63+C64+C65+C66+C67+C68+C69+C70+C71</f>
        <v>90141026.32</v>
      </c>
      <c r="D62" s="72">
        <f aca="true" t="shared" si="8" ref="D62:J62">D63+D64+D65+D66+D67+D68+D69+D70+D71</f>
        <v>123933118.3</v>
      </c>
      <c r="E62" s="72">
        <f t="shared" si="8"/>
        <v>113476814.78</v>
      </c>
      <c r="F62" s="73">
        <f t="shared" si="1"/>
        <v>125.88808826866263</v>
      </c>
      <c r="G62" s="73">
        <f t="shared" si="2"/>
        <v>91.56294647998057</v>
      </c>
      <c r="H62" s="72">
        <f t="shared" si="8"/>
        <v>35739793</v>
      </c>
      <c r="I62" s="72">
        <f t="shared" si="8"/>
        <v>100832100</v>
      </c>
      <c r="J62" s="72">
        <f t="shared" si="8"/>
        <v>80832098</v>
      </c>
      <c r="K62" s="73">
        <f>J62/H62*100</f>
        <v>226.1683440639961</v>
      </c>
      <c r="L62" s="73">
        <f>J62/I62*100</f>
        <v>80.16504466335621</v>
      </c>
    </row>
    <row r="63" spans="1:12" ht="99">
      <c r="A63" s="75">
        <v>41030600</v>
      </c>
      <c r="B63" s="150" t="s">
        <v>103</v>
      </c>
      <c r="C63" s="94">
        <v>58886909.49</v>
      </c>
      <c r="D63" s="94">
        <v>69903267</v>
      </c>
      <c r="E63" s="96">
        <v>69833219.08</v>
      </c>
      <c r="F63" s="89">
        <f t="shared" si="1"/>
        <v>118.58869770005313</v>
      </c>
      <c r="G63" s="89">
        <f t="shared" si="2"/>
        <v>99.89979306689628</v>
      </c>
      <c r="H63" s="151"/>
      <c r="I63" s="94"/>
      <c r="J63" s="96"/>
      <c r="K63" s="81"/>
      <c r="L63" s="81"/>
    </row>
    <row r="64" spans="1:12" ht="132">
      <c r="A64" s="123">
        <v>41030800</v>
      </c>
      <c r="B64" s="141" t="s">
        <v>104</v>
      </c>
      <c r="C64" s="84">
        <v>25502406.94</v>
      </c>
      <c r="D64" s="84">
        <v>29048979</v>
      </c>
      <c r="E64" s="85">
        <v>27859920</v>
      </c>
      <c r="F64" s="127">
        <f t="shared" si="1"/>
        <v>109.24427668943784</v>
      </c>
      <c r="G64" s="127">
        <f t="shared" si="2"/>
        <v>95.9067098365144</v>
      </c>
      <c r="H64" s="87"/>
      <c r="I64" s="84"/>
      <c r="J64" s="85"/>
      <c r="K64" s="131"/>
      <c r="L64" s="131"/>
    </row>
    <row r="65" spans="1:12" ht="115.5">
      <c r="A65" s="123">
        <v>41030900</v>
      </c>
      <c r="B65" s="141" t="s">
        <v>105</v>
      </c>
      <c r="C65" s="84">
        <v>3838181.2</v>
      </c>
      <c r="D65" s="84">
        <v>4319801.3</v>
      </c>
      <c r="E65" s="85">
        <v>4208183.1</v>
      </c>
      <c r="F65" s="127">
        <f t="shared" si="1"/>
        <v>109.64003210687395</v>
      </c>
      <c r="G65" s="127">
        <f t="shared" si="2"/>
        <v>97.41612652415286</v>
      </c>
      <c r="H65" s="87"/>
      <c r="I65" s="84"/>
      <c r="J65" s="85"/>
      <c r="K65" s="131"/>
      <c r="L65" s="131"/>
    </row>
    <row r="66" spans="1:12" ht="82.5">
      <c r="A66" s="123">
        <v>41031000</v>
      </c>
      <c r="B66" s="141" t="s">
        <v>106</v>
      </c>
      <c r="C66" s="84">
        <v>710538.46</v>
      </c>
      <c r="D66" s="84">
        <v>1410290</v>
      </c>
      <c r="E66" s="85">
        <v>1410286.81</v>
      </c>
      <c r="F66" s="127">
        <f t="shared" si="1"/>
        <v>198.48141788130653</v>
      </c>
      <c r="G66" s="127">
        <f t="shared" si="2"/>
        <v>99.99977380538755</v>
      </c>
      <c r="H66" s="87"/>
      <c r="I66" s="84"/>
      <c r="J66" s="85"/>
      <c r="K66" s="131"/>
      <c r="L66" s="131"/>
    </row>
    <row r="67" spans="1:12" ht="82.5">
      <c r="A67" s="123">
        <v>41032600</v>
      </c>
      <c r="B67" s="141" t="s">
        <v>107</v>
      </c>
      <c r="C67" s="84"/>
      <c r="D67" s="84">
        <v>937644</v>
      </c>
      <c r="E67" s="85">
        <v>937641.55</v>
      </c>
      <c r="F67" s="127"/>
      <c r="G67" s="127">
        <f t="shared" si="2"/>
        <v>99.99973870680131</v>
      </c>
      <c r="H67" s="87"/>
      <c r="I67" s="84"/>
      <c r="J67" s="85"/>
      <c r="K67" s="131"/>
      <c r="L67" s="131"/>
    </row>
    <row r="68" spans="1:12" ht="82.5">
      <c r="A68" s="123">
        <v>41034400</v>
      </c>
      <c r="B68" s="141" t="s">
        <v>110</v>
      </c>
      <c r="C68" s="84"/>
      <c r="D68" s="84"/>
      <c r="E68" s="85"/>
      <c r="F68" s="127"/>
      <c r="G68" s="127"/>
      <c r="H68" s="87">
        <v>10500000</v>
      </c>
      <c r="I68" s="84">
        <v>2523100</v>
      </c>
      <c r="J68" s="85">
        <v>2523100</v>
      </c>
      <c r="K68" s="127">
        <f>J68/H68*100</f>
        <v>24.02952380952381</v>
      </c>
      <c r="L68" s="127">
        <f>J68/I68*100</f>
        <v>100</v>
      </c>
    </row>
    <row r="69" spans="1:12" ht="16.5">
      <c r="A69" s="123">
        <v>41035000</v>
      </c>
      <c r="B69" s="141" t="s">
        <v>108</v>
      </c>
      <c r="C69" s="84">
        <v>1024984.63</v>
      </c>
      <c r="D69" s="84">
        <v>1201288</v>
      </c>
      <c r="E69" s="85">
        <v>1200661.65</v>
      </c>
      <c r="F69" s="127">
        <f t="shared" si="1"/>
        <v>117.13947847198449</v>
      </c>
      <c r="G69" s="127">
        <f t="shared" si="2"/>
        <v>99.94786013012698</v>
      </c>
      <c r="H69" s="87">
        <v>3116414</v>
      </c>
      <c r="I69" s="84">
        <v>709000</v>
      </c>
      <c r="J69" s="85">
        <v>708998</v>
      </c>
      <c r="K69" s="127">
        <f>J69/H69*100</f>
        <v>22.750443297970037</v>
      </c>
      <c r="L69" s="127">
        <f>J69/I69*100</f>
        <v>99.99971791255288</v>
      </c>
    </row>
    <row r="70" spans="1:12" ht="132">
      <c r="A70" s="123">
        <v>41035800</v>
      </c>
      <c r="B70" s="141" t="s">
        <v>109</v>
      </c>
      <c r="C70" s="84">
        <v>178005.6</v>
      </c>
      <c r="D70" s="84">
        <v>275056</v>
      </c>
      <c r="E70" s="85">
        <v>268414.59</v>
      </c>
      <c r="F70" s="127">
        <f t="shared" si="1"/>
        <v>150.78996952904853</v>
      </c>
      <c r="G70" s="127">
        <f t="shared" si="2"/>
        <v>97.58543351172125</v>
      </c>
      <c r="H70" s="87"/>
      <c r="I70" s="84"/>
      <c r="J70" s="85"/>
      <c r="K70" s="127"/>
      <c r="L70" s="127"/>
    </row>
    <row r="71" spans="1:12" ht="71.25" customHeight="1" thickBot="1">
      <c r="A71" s="82">
        <v>41036600</v>
      </c>
      <c r="B71" s="152" t="s">
        <v>116</v>
      </c>
      <c r="C71" s="84"/>
      <c r="D71" s="84">
        <v>16836793</v>
      </c>
      <c r="E71" s="85">
        <v>7758488</v>
      </c>
      <c r="F71" s="127"/>
      <c r="G71" s="127">
        <f t="shared" si="2"/>
        <v>46.08055702769524</v>
      </c>
      <c r="H71" s="87">
        <v>22123379</v>
      </c>
      <c r="I71" s="84">
        <v>97600000</v>
      </c>
      <c r="J71" s="85">
        <v>77600000</v>
      </c>
      <c r="K71" s="153">
        <f>J71/H71*100</f>
        <v>350.76016190835946</v>
      </c>
      <c r="L71" s="90">
        <f>J71/I71*100</f>
        <v>79.50819672131148</v>
      </c>
    </row>
    <row r="72" spans="1:12" ht="25.5" customHeight="1" thickBot="1">
      <c r="A72" s="68"/>
      <c r="B72" s="136" t="s">
        <v>8</v>
      </c>
      <c r="C72" s="137">
        <f>C62+C51+C50</f>
        <v>255202223.57999998</v>
      </c>
      <c r="D72" s="137">
        <f>D62+D51+D50</f>
        <v>326516009.3</v>
      </c>
      <c r="E72" s="154">
        <f>E62+E51+E50</f>
        <v>289974509.36</v>
      </c>
      <c r="F72" s="91">
        <f t="shared" si="1"/>
        <v>113.62538511311196</v>
      </c>
      <c r="G72" s="91">
        <f t="shared" si="2"/>
        <v>88.80866514988367</v>
      </c>
      <c r="H72" s="155">
        <f>H62+H51+H50</f>
        <v>58201430.49</v>
      </c>
      <c r="I72" s="72">
        <f>I62+I51+I50</f>
        <v>149581963.63</v>
      </c>
      <c r="J72" s="156">
        <f>J62+J51+J50</f>
        <v>132789544.72</v>
      </c>
      <c r="K72" s="73">
        <f>J72/H72*100</f>
        <v>228.15512196528488</v>
      </c>
      <c r="L72" s="73">
        <f>J72/I72*100</f>
        <v>88.77376757030876</v>
      </c>
    </row>
    <row r="73" spans="1:12" ht="16.5" hidden="1">
      <c r="A73" s="157"/>
      <c r="B73" s="158" t="s">
        <v>55</v>
      </c>
      <c r="C73" s="158"/>
      <c r="D73" s="159">
        <f>SUM(D72:D72)</f>
        <v>326516009.3</v>
      </c>
      <c r="E73" s="159">
        <f>SUM(E72:E72)</f>
        <v>289974509.36</v>
      </c>
      <c r="F73" s="160">
        <f>IF(D73=0,0,E73/D73*100)</f>
        <v>88.80866514988367</v>
      </c>
      <c r="G73" s="160"/>
      <c r="H73" s="160"/>
      <c r="I73" s="159">
        <f>SUM(I72:I72)</f>
        <v>149581963.63</v>
      </c>
      <c r="J73" s="159">
        <f>SUM(J72:J72)</f>
        <v>132789544.72</v>
      </c>
      <c r="K73" s="160">
        <f>IF(I73=0,0,J73/I73*100)</f>
        <v>88.77376757030876</v>
      </c>
      <c r="L73" s="157"/>
    </row>
    <row r="74" spans="1:12" ht="16.5" hidden="1">
      <c r="A74" s="157"/>
      <c r="B74" s="158"/>
      <c r="C74" s="158"/>
      <c r="D74" s="159"/>
      <c r="E74" s="159"/>
      <c r="F74" s="160"/>
      <c r="G74" s="160"/>
      <c r="H74" s="160"/>
      <c r="I74" s="159"/>
      <c r="J74" s="159"/>
      <c r="K74" s="160"/>
      <c r="L74" s="157"/>
    </row>
    <row r="75" spans="1:12" ht="16.5" hidden="1">
      <c r="A75" s="157"/>
      <c r="B75" s="158"/>
      <c r="C75" s="158"/>
      <c r="D75" s="159"/>
      <c r="E75" s="159"/>
      <c r="F75" s="160"/>
      <c r="G75" s="160"/>
      <c r="H75" s="160"/>
      <c r="I75" s="159"/>
      <c r="J75" s="159"/>
      <c r="K75" s="160"/>
      <c r="L75" s="157"/>
    </row>
    <row r="76" spans="1:12" ht="16.5" hidden="1">
      <c r="A76" s="157"/>
      <c r="B76" s="158"/>
      <c r="C76" s="158"/>
      <c r="D76" s="159"/>
      <c r="E76" s="159"/>
      <c r="F76" s="160"/>
      <c r="G76" s="160"/>
      <c r="H76" s="160"/>
      <c r="I76" s="159"/>
      <c r="J76" s="159"/>
      <c r="K76" s="160"/>
      <c r="L76" s="157"/>
    </row>
    <row r="77" spans="1:12" ht="16.5" hidden="1">
      <c r="A77" s="157"/>
      <c r="B77" s="158"/>
      <c r="C77" s="158"/>
      <c r="D77" s="159"/>
      <c r="E77" s="159"/>
      <c r="F77" s="160"/>
      <c r="G77" s="160"/>
      <c r="H77" s="160"/>
      <c r="I77" s="159"/>
      <c r="J77" s="159"/>
      <c r="K77" s="160"/>
      <c r="L77" s="157"/>
    </row>
    <row r="78" spans="1:12" ht="16.5" hidden="1">
      <c r="A78" s="157"/>
      <c r="B78" s="230" t="s">
        <v>63</v>
      </c>
      <c r="C78" s="230"/>
      <c r="D78" s="231"/>
      <c r="E78" s="231"/>
      <c r="F78" s="231"/>
      <c r="G78" s="231"/>
      <c r="H78" s="231"/>
      <c r="I78" s="231"/>
      <c r="J78" s="231"/>
      <c r="K78" s="231"/>
      <c r="L78" s="157"/>
    </row>
    <row r="79" spans="1:12" ht="16.5" hidden="1">
      <c r="A79" s="157"/>
      <c r="B79" s="158"/>
      <c r="C79" s="158"/>
      <c r="D79" s="159"/>
      <c r="E79" s="159"/>
      <c r="F79" s="160"/>
      <c r="G79" s="160"/>
      <c r="H79" s="160"/>
      <c r="I79" s="159"/>
      <c r="J79" s="159"/>
      <c r="K79" s="160"/>
      <c r="L79" s="157"/>
    </row>
    <row r="80" spans="1:12" ht="16.5" hidden="1">
      <c r="A80" s="157"/>
      <c r="B80" s="161" t="s">
        <v>0</v>
      </c>
      <c r="C80" s="161"/>
      <c r="D80" s="232" t="s">
        <v>1</v>
      </c>
      <c r="E80" s="232"/>
      <c r="F80" s="232"/>
      <c r="G80" s="162"/>
      <c r="H80" s="162"/>
      <c r="I80" s="232" t="s">
        <v>2</v>
      </c>
      <c r="J80" s="232"/>
      <c r="K80" s="232"/>
      <c r="L80" s="157"/>
    </row>
    <row r="81" spans="1:12" ht="49.5" customHeight="1" hidden="1">
      <c r="A81" s="157"/>
      <c r="B81" s="161"/>
      <c r="C81" s="161"/>
      <c r="D81" s="163" t="s">
        <v>70</v>
      </c>
      <c r="E81" s="163" t="s">
        <v>71</v>
      </c>
      <c r="F81" s="163" t="s">
        <v>51</v>
      </c>
      <c r="G81" s="163"/>
      <c r="H81" s="163"/>
      <c r="I81" s="163" t="s">
        <v>65</v>
      </c>
      <c r="J81" s="163" t="s">
        <v>72</v>
      </c>
      <c r="K81" s="163" t="s">
        <v>61</v>
      </c>
      <c r="L81" s="157"/>
    </row>
    <row r="82" spans="1:12" ht="16.5" hidden="1">
      <c r="A82" s="157"/>
      <c r="B82" s="163">
        <v>1</v>
      </c>
      <c r="C82" s="163"/>
      <c r="D82" s="164">
        <v>2</v>
      </c>
      <c r="E82" s="163">
        <v>3</v>
      </c>
      <c r="F82" s="164">
        <v>4</v>
      </c>
      <c r="G82" s="164"/>
      <c r="H82" s="164"/>
      <c r="I82" s="163">
        <v>5</v>
      </c>
      <c r="J82" s="164">
        <v>6</v>
      </c>
      <c r="K82" s="163">
        <v>7</v>
      </c>
      <c r="L82" s="157"/>
    </row>
    <row r="83" spans="1:12" ht="49.5" hidden="1">
      <c r="A83" s="157"/>
      <c r="B83" s="165" t="s">
        <v>64</v>
      </c>
      <c r="C83" s="165"/>
      <c r="D83" s="166">
        <v>0</v>
      </c>
      <c r="E83" s="167">
        <v>0</v>
      </c>
      <c r="F83" s="164"/>
      <c r="G83" s="164"/>
      <c r="H83" s="164"/>
      <c r="I83" s="168">
        <v>0</v>
      </c>
      <c r="J83" s="166">
        <v>0</v>
      </c>
      <c r="K83" s="167"/>
      <c r="L83" s="157"/>
    </row>
    <row r="84" spans="1:12" ht="42" customHeight="1" thickBot="1">
      <c r="A84" s="169"/>
      <c r="B84" s="227" t="s">
        <v>153</v>
      </c>
      <c r="C84" s="227"/>
      <c r="D84" s="227"/>
      <c r="E84" s="227"/>
      <c r="F84" s="227"/>
      <c r="G84" s="227"/>
      <c r="H84" s="227"/>
      <c r="I84" s="227"/>
      <c r="J84" s="227"/>
      <c r="K84" s="227"/>
      <c r="L84" s="61"/>
    </row>
    <row r="85" spans="1:12" ht="19.5" customHeight="1" thickBot="1">
      <c r="A85" s="148">
        <v>1</v>
      </c>
      <c r="B85" s="170">
        <v>2</v>
      </c>
      <c r="C85" s="148">
        <v>3</v>
      </c>
      <c r="D85" s="170">
        <v>4</v>
      </c>
      <c r="E85" s="148">
        <v>5</v>
      </c>
      <c r="F85" s="170">
        <v>6</v>
      </c>
      <c r="G85" s="148">
        <v>7</v>
      </c>
      <c r="H85" s="170">
        <v>8</v>
      </c>
      <c r="I85" s="148">
        <v>9</v>
      </c>
      <c r="J85" s="170">
        <v>10</v>
      </c>
      <c r="K85" s="148">
        <v>11</v>
      </c>
      <c r="L85" s="170">
        <v>12</v>
      </c>
    </row>
    <row r="86" spans="1:12" ht="32.25" customHeight="1">
      <c r="A86" s="171">
        <v>10000</v>
      </c>
      <c r="B86" s="172" t="s">
        <v>119</v>
      </c>
      <c r="C86" s="173">
        <v>17526843.77</v>
      </c>
      <c r="D86" s="173">
        <v>19464398</v>
      </c>
      <c r="E86" s="173">
        <v>18768548.39</v>
      </c>
      <c r="F86" s="173">
        <f>E86/C86*100</f>
        <v>107.08458771182394</v>
      </c>
      <c r="G86" s="174">
        <f>E86/D86*100</f>
        <v>96.42501345276642</v>
      </c>
      <c r="H86" s="173">
        <v>258708.76</v>
      </c>
      <c r="I86" s="174">
        <v>470482.91</v>
      </c>
      <c r="J86" s="175">
        <v>306611.43</v>
      </c>
      <c r="K86" s="176">
        <f>J86/H86*100</f>
        <v>118.51606029884725</v>
      </c>
      <c r="L86" s="177">
        <f>J86/I86*100</f>
        <v>65.16951487143284</v>
      </c>
    </row>
    <row r="87" spans="1:12" ht="27.75" customHeight="1">
      <c r="A87" s="178">
        <v>70000</v>
      </c>
      <c r="B87" s="179" t="s">
        <v>120</v>
      </c>
      <c r="C87" s="180">
        <v>59680294.65</v>
      </c>
      <c r="D87" s="180">
        <v>81761139.75</v>
      </c>
      <c r="E87" s="180">
        <v>79208400.96</v>
      </c>
      <c r="F87" s="180">
        <f aca="true" t="shared" si="9" ref="F87:F120">E87/C87*100</f>
        <v>132.72119620810216</v>
      </c>
      <c r="G87" s="181">
        <f aca="true" t="shared" si="10" ref="G87:G120">E87/D87*100</f>
        <v>96.87780919174381</v>
      </c>
      <c r="H87" s="180">
        <v>6445722.03</v>
      </c>
      <c r="I87" s="181">
        <v>4906478.62</v>
      </c>
      <c r="J87" s="182">
        <v>4749976.22</v>
      </c>
      <c r="K87" s="183">
        <f aca="true" t="shared" si="11" ref="K87:K105">J87/H87*100</f>
        <v>73.69191842112372</v>
      </c>
      <c r="L87" s="184">
        <f aca="true" t="shared" si="12" ref="L87:L105">J87/I87*100</f>
        <v>96.81029079873989</v>
      </c>
    </row>
    <row r="88" spans="1:12" ht="26.25" customHeight="1">
      <c r="A88" s="178">
        <v>80000</v>
      </c>
      <c r="B88" s="179" t="s">
        <v>121</v>
      </c>
      <c r="C88" s="180">
        <v>65722239.86</v>
      </c>
      <c r="D88" s="180">
        <v>79905026</v>
      </c>
      <c r="E88" s="180">
        <v>78437646.1</v>
      </c>
      <c r="F88" s="180">
        <f t="shared" si="9"/>
        <v>119.34718942489798</v>
      </c>
      <c r="G88" s="181">
        <f t="shared" si="10"/>
        <v>98.1635949908833</v>
      </c>
      <c r="H88" s="180">
        <v>3682466.23</v>
      </c>
      <c r="I88" s="181">
        <v>2943136.77</v>
      </c>
      <c r="J88" s="182">
        <v>2646361.97</v>
      </c>
      <c r="K88" s="183">
        <f t="shared" si="11"/>
        <v>71.8638489727576</v>
      </c>
      <c r="L88" s="184">
        <f t="shared" si="12"/>
        <v>89.91637755251178</v>
      </c>
    </row>
    <row r="89" spans="1:12" ht="34.5" customHeight="1">
      <c r="A89" s="178">
        <v>90000</v>
      </c>
      <c r="B89" s="179" t="s">
        <v>122</v>
      </c>
      <c r="C89" s="180">
        <v>89644667.05</v>
      </c>
      <c r="D89" s="180">
        <v>106055178.3</v>
      </c>
      <c r="E89" s="180">
        <v>104433345.66</v>
      </c>
      <c r="F89" s="180">
        <f t="shared" si="9"/>
        <v>116.49699764265007</v>
      </c>
      <c r="G89" s="181">
        <f t="shared" si="10"/>
        <v>98.47076525069592</v>
      </c>
      <c r="H89" s="180">
        <v>222741.28</v>
      </c>
      <c r="I89" s="181">
        <v>301295.19</v>
      </c>
      <c r="J89" s="182">
        <v>299198.65</v>
      </c>
      <c r="K89" s="183">
        <f t="shared" si="11"/>
        <v>134.32564004301315</v>
      </c>
      <c r="L89" s="184">
        <f t="shared" si="12"/>
        <v>99.3041574941837</v>
      </c>
    </row>
    <row r="90" spans="1:12" ht="33.75" customHeight="1">
      <c r="A90" s="178">
        <v>100000</v>
      </c>
      <c r="B90" s="179" t="s">
        <v>123</v>
      </c>
      <c r="C90" s="180">
        <f>SUM(C91:C99)</f>
        <v>3499782.41</v>
      </c>
      <c r="D90" s="180">
        <f>SUM(D91:D99)</f>
        <v>19647530</v>
      </c>
      <c r="E90" s="180">
        <f>SUM(E91:E99)</f>
        <v>9116641.36</v>
      </c>
      <c r="F90" s="180">
        <f t="shared" si="9"/>
        <v>260.491661823056</v>
      </c>
      <c r="G90" s="181">
        <f t="shared" si="10"/>
        <v>46.40095401304897</v>
      </c>
      <c r="H90" s="180">
        <f>SUM(H91:H99)</f>
        <v>30738117.68</v>
      </c>
      <c r="I90" s="180">
        <f>SUM(I91:I99)</f>
        <v>100981331.74</v>
      </c>
      <c r="J90" s="180">
        <f>SUM(J91:J99)</f>
        <v>80490867.22</v>
      </c>
      <c r="K90" s="183">
        <f t="shared" si="11"/>
        <v>261.8601049613784</v>
      </c>
      <c r="L90" s="184">
        <f t="shared" si="12"/>
        <v>79.70866083172929</v>
      </c>
    </row>
    <row r="91" spans="1:12" ht="25.5" customHeight="1">
      <c r="A91" s="178">
        <v>100101</v>
      </c>
      <c r="B91" s="185" t="s">
        <v>124</v>
      </c>
      <c r="C91" s="186"/>
      <c r="D91" s="186"/>
      <c r="E91" s="186"/>
      <c r="F91" s="180"/>
      <c r="G91" s="181"/>
      <c r="H91" s="187">
        <v>166457.38</v>
      </c>
      <c r="I91" s="186">
        <v>224426.6</v>
      </c>
      <c r="J91" s="188">
        <v>204819.54</v>
      </c>
      <c r="K91" s="189">
        <f t="shared" si="11"/>
        <v>123.04623561899149</v>
      </c>
      <c r="L91" s="190">
        <f t="shared" si="12"/>
        <v>91.26348659205281</v>
      </c>
    </row>
    <row r="92" spans="1:12" ht="21.75" customHeight="1">
      <c r="A92" s="178">
        <v>100102</v>
      </c>
      <c r="B92" s="185" t="s">
        <v>125</v>
      </c>
      <c r="C92" s="187">
        <v>101836.5</v>
      </c>
      <c r="D92" s="187">
        <v>95300</v>
      </c>
      <c r="E92" s="187">
        <v>95083.98</v>
      </c>
      <c r="F92" s="187">
        <f t="shared" si="9"/>
        <v>93.3692536565966</v>
      </c>
      <c r="G92" s="186">
        <f t="shared" si="10"/>
        <v>99.77332633788038</v>
      </c>
      <c r="H92" s="187">
        <v>4852016.68</v>
      </c>
      <c r="I92" s="187">
        <v>1534397.55</v>
      </c>
      <c r="J92" s="188">
        <v>1447955.18</v>
      </c>
      <c r="K92" s="189">
        <f t="shared" si="11"/>
        <v>29.842337227909116</v>
      </c>
      <c r="L92" s="190">
        <f t="shared" si="12"/>
        <v>94.3663641798698</v>
      </c>
    </row>
    <row r="93" spans="1:12" ht="21.75" customHeight="1">
      <c r="A93" s="178">
        <v>100103</v>
      </c>
      <c r="B93" s="185" t="s">
        <v>126</v>
      </c>
      <c r="C93" s="187">
        <v>29695</v>
      </c>
      <c r="D93" s="187"/>
      <c r="E93" s="187"/>
      <c r="F93" s="187">
        <f t="shared" si="9"/>
        <v>0</v>
      </c>
      <c r="G93" s="186"/>
      <c r="H93" s="186"/>
      <c r="I93" s="186"/>
      <c r="J93" s="188"/>
      <c r="K93" s="189"/>
      <c r="L93" s="190"/>
    </row>
    <row r="94" spans="1:12" ht="21.75" customHeight="1">
      <c r="A94" s="178">
        <v>100202</v>
      </c>
      <c r="B94" s="185" t="s">
        <v>127</v>
      </c>
      <c r="C94" s="187"/>
      <c r="D94" s="187"/>
      <c r="E94" s="187"/>
      <c r="F94" s="187"/>
      <c r="G94" s="186"/>
      <c r="H94" s="186">
        <v>2765637.19</v>
      </c>
      <c r="I94" s="187">
        <v>1071844.89</v>
      </c>
      <c r="J94" s="188">
        <v>1055073.15</v>
      </c>
      <c r="K94" s="189">
        <f t="shared" si="11"/>
        <v>38.149369476767845</v>
      </c>
      <c r="L94" s="190">
        <f t="shared" si="12"/>
        <v>98.43524560722588</v>
      </c>
    </row>
    <row r="95" spans="1:12" ht="21.75" customHeight="1">
      <c r="A95" s="178">
        <v>100201</v>
      </c>
      <c r="B95" s="185" t="s">
        <v>128</v>
      </c>
      <c r="C95" s="186"/>
      <c r="D95" s="186"/>
      <c r="E95" s="186"/>
      <c r="F95" s="187"/>
      <c r="G95" s="186"/>
      <c r="H95" s="187">
        <v>523256.91</v>
      </c>
      <c r="I95" s="186">
        <v>188476.98</v>
      </c>
      <c r="J95" s="188">
        <v>6456.98</v>
      </c>
      <c r="K95" s="189">
        <f t="shared" si="11"/>
        <v>1.2339980374076667</v>
      </c>
      <c r="L95" s="190">
        <f t="shared" si="12"/>
        <v>3.4258719552913033</v>
      </c>
    </row>
    <row r="96" spans="1:12" ht="21.75" customHeight="1">
      <c r="A96" s="178">
        <v>100203</v>
      </c>
      <c r="B96" s="185" t="s">
        <v>129</v>
      </c>
      <c r="C96" s="187">
        <v>3271899.37</v>
      </c>
      <c r="D96" s="187">
        <v>2613837</v>
      </c>
      <c r="E96" s="187">
        <v>1180951.1</v>
      </c>
      <c r="F96" s="187">
        <f t="shared" si="9"/>
        <v>36.093747589798284</v>
      </c>
      <c r="G96" s="186">
        <f t="shared" si="10"/>
        <v>45.180747690081674</v>
      </c>
      <c r="H96" s="187">
        <v>307370.52</v>
      </c>
      <c r="I96" s="187">
        <v>252985.72</v>
      </c>
      <c r="J96" s="188">
        <v>146468.15</v>
      </c>
      <c r="K96" s="189">
        <f t="shared" si="11"/>
        <v>47.651983671043006</v>
      </c>
      <c r="L96" s="190">
        <f t="shared" si="12"/>
        <v>57.895817202646846</v>
      </c>
    </row>
    <row r="97" spans="1:12" ht="49.5">
      <c r="A97" s="178">
        <v>100400</v>
      </c>
      <c r="B97" s="185" t="s">
        <v>130</v>
      </c>
      <c r="C97" s="187"/>
      <c r="D97" s="187"/>
      <c r="E97" s="187"/>
      <c r="F97" s="187"/>
      <c r="G97" s="186"/>
      <c r="H97" s="187"/>
      <c r="I97" s="186">
        <v>109200</v>
      </c>
      <c r="J97" s="188">
        <v>30094.22</v>
      </c>
      <c r="K97" s="189"/>
      <c r="L97" s="190">
        <f t="shared" si="12"/>
        <v>27.558809523809526</v>
      </c>
    </row>
    <row r="98" spans="1:12" ht="148.5">
      <c r="A98" s="178">
        <v>100602</v>
      </c>
      <c r="B98" s="191" t="s">
        <v>131</v>
      </c>
      <c r="C98" s="187"/>
      <c r="D98" s="187">
        <v>16836793</v>
      </c>
      <c r="E98" s="187">
        <v>7758488</v>
      </c>
      <c r="F98" s="187"/>
      <c r="G98" s="186">
        <f t="shared" si="10"/>
        <v>46.08055702769524</v>
      </c>
      <c r="H98" s="187">
        <v>22123379</v>
      </c>
      <c r="I98" s="186">
        <v>97600000</v>
      </c>
      <c r="J98" s="188">
        <v>77600000</v>
      </c>
      <c r="K98" s="189">
        <f t="shared" si="11"/>
        <v>350.76016190835946</v>
      </c>
      <c r="L98" s="190">
        <f t="shared" si="12"/>
        <v>79.50819672131148</v>
      </c>
    </row>
    <row r="99" spans="1:12" ht="66">
      <c r="A99" s="178">
        <v>100302</v>
      </c>
      <c r="B99" s="185" t="s">
        <v>132</v>
      </c>
      <c r="C99" s="187">
        <v>96351.54</v>
      </c>
      <c r="D99" s="187">
        <v>101600</v>
      </c>
      <c r="E99" s="187">
        <v>82118.28</v>
      </c>
      <c r="F99" s="187">
        <f t="shared" si="9"/>
        <v>85.2277815175554</v>
      </c>
      <c r="G99" s="186">
        <f t="shared" si="10"/>
        <v>80.82507874015748</v>
      </c>
      <c r="H99" s="186"/>
      <c r="I99" s="186"/>
      <c r="J99" s="188"/>
      <c r="K99" s="189"/>
      <c r="L99" s="190"/>
    </row>
    <row r="100" spans="1:12" ht="25.5" customHeight="1">
      <c r="A100" s="178">
        <v>110000</v>
      </c>
      <c r="B100" s="179" t="s">
        <v>133</v>
      </c>
      <c r="C100" s="180">
        <v>9846510.38</v>
      </c>
      <c r="D100" s="180">
        <v>12418021</v>
      </c>
      <c r="E100" s="180">
        <v>12222475.56</v>
      </c>
      <c r="F100" s="180">
        <f t="shared" si="9"/>
        <v>124.1300225999457</v>
      </c>
      <c r="G100" s="181">
        <f t="shared" si="10"/>
        <v>98.42530915352778</v>
      </c>
      <c r="H100" s="180">
        <v>1104711.1</v>
      </c>
      <c r="I100" s="180">
        <v>2658337.86</v>
      </c>
      <c r="J100" s="180">
        <v>2299698.34</v>
      </c>
      <c r="K100" s="183">
        <f t="shared" si="11"/>
        <v>208.171922957957</v>
      </c>
      <c r="L100" s="184">
        <f t="shared" si="12"/>
        <v>86.50888115478294</v>
      </c>
    </row>
    <row r="101" spans="1:12" ht="27.75" customHeight="1">
      <c r="A101" s="178">
        <v>120000</v>
      </c>
      <c r="B101" s="179" t="s">
        <v>134</v>
      </c>
      <c r="C101" s="180">
        <v>130500</v>
      </c>
      <c r="D101" s="180">
        <v>152000</v>
      </c>
      <c r="E101" s="180">
        <v>100800</v>
      </c>
      <c r="F101" s="180">
        <f t="shared" si="9"/>
        <v>77.24137931034483</v>
      </c>
      <c r="G101" s="181">
        <f t="shared" si="10"/>
        <v>66.3157894736842</v>
      </c>
      <c r="H101" s="181"/>
      <c r="I101" s="180">
        <v>96838</v>
      </c>
      <c r="J101" s="180">
        <v>96829.67</v>
      </c>
      <c r="K101" s="183"/>
      <c r="L101" s="184">
        <f t="shared" si="12"/>
        <v>99.99139800491542</v>
      </c>
    </row>
    <row r="102" spans="1:12" ht="19.5" customHeight="1">
      <c r="A102" s="178">
        <v>130000</v>
      </c>
      <c r="B102" s="179" t="s">
        <v>135</v>
      </c>
      <c r="C102" s="180">
        <v>1855374.62</v>
      </c>
      <c r="D102" s="180">
        <v>2060742</v>
      </c>
      <c r="E102" s="180">
        <v>2004526.61</v>
      </c>
      <c r="F102" s="180">
        <f t="shared" si="9"/>
        <v>108.03891507365775</v>
      </c>
      <c r="G102" s="181">
        <f t="shared" si="10"/>
        <v>97.27208015365339</v>
      </c>
      <c r="H102" s="180">
        <v>460161.1</v>
      </c>
      <c r="I102" s="180">
        <v>36233895.47</v>
      </c>
      <c r="J102" s="180">
        <v>36030254.5</v>
      </c>
      <c r="K102" s="183">
        <f t="shared" si="11"/>
        <v>7829.921846935779</v>
      </c>
      <c r="L102" s="184">
        <f t="shared" si="12"/>
        <v>99.4379821232067</v>
      </c>
    </row>
    <row r="103" spans="1:12" ht="28.5" customHeight="1">
      <c r="A103" s="178"/>
      <c r="B103" s="179" t="s">
        <v>136</v>
      </c>
      <c r="C103" s="181"/>
      <c r="D103" s="181"/>
      <c r="E103" s="181"/>
      <c r="F103" s="180"/>
      <c r="G103" s="181"/>
      <c r="H103" s="180">
        <v>1347920.94</v>
      </c>
      <c r="I103" s="180">
        <f>I104</f>
        <v>2020545.07</v>
      </c>
      <c r="J103" s="180">
        <f>J104</f>
        <v>582674.1</v>
      </c>
      <c r="K103" s="183">
        <f t="shared" si="11"/>
        <v>43.22761689569123</v>
      </c>
      <c r="L103" s="184">
        <f t="shared" si="12"/>
        <v>28.837471069130867</v>
      </c>
    </row>
    <row r="104" spans="1:12" ht="27" customHeight="1">
      <c r="A104" s="178">
        <v>150101</v>
      </c>
      <c r="B104" s="185" t="s">
        <v>137</v>
      </c>
      <c r="C104" s="186"/>
      <c r="D104" s="186"/>
      <c r="E104" s="186"/>
      <c r="F104" s="180"/>
      <c r="G104" s="181"/>
      <c r="H104" s="187">
        <v>1347920.94</v>
      </c>
      <c r="I104" s="187">
        <v>2020545.07</v>
      </c>
      <c r="J104" s="187">
        <v>582674.1</v>
      </c>
      <c r="K104" s="189">
        <f t="shared" si="11"/>
        <v>43.22761689569123</v>
      </c>
      <c r="L104" s="190">
        <f t="shared" si="12"/>
        <v>28.837471069130867</v>
      </c>
    </row>
    <row r="105" spans="1:12" ht="50.25" customHeight="1">
      <c r="A105" s="178"/>
      <c r="B105" s="179" t="s">
        <v>138</v>
      </c>
      <c r="C105" s="180">
        <f>C106+C108+C109+C110+C111</f>
        <v>5785243.25</v>
      </c>
      <c r="D105" s="180">
        <f>D106+D108+D109+D110+D111</f>
        <v>4318886</v>
      </c>
      <c r="E105" s="180">
        <f>E106+E108+E109+E110+E111</f>
        <v>4065748.84</v>
      </c>
      <c r="F105" s="180">
        <f t="shared" si="9"/>
        <v>70.27792375022432</v>
      </c>
      <c r="G105" s="181">
        <f t="shared" si="10"/>
        <v>94.13883209698056</v>
      </c>
      <c r="H105" s="180">
        <f>H110+H111</f>
        <v>12094009.280000001</v>
      </c>
      <c r="I105" s="180">
        <f>I110+I111</f>
        <v>3247634.34</v>
      </c>
      <c r="J105" s="180">
        <f>J110+J111</f>
        <v>2682221.93</v>
      </c>
      <c r="K105" s="183">
        <f t="shared" si="11"/>
        <v>22.178103785943183</v>
      </c>
      <c r="L105" s="184">
        <f t="shared" si="12"/>
        <v>82.59002243460698</v>
      </c>
    </row>
    <row r="106" spans="1:12" ht="50.25" thickBot="1">
      <c r="A106" s="192">
        <v>170102</v>
      </c>
      <c r="B106" s="193" t="s">
        <v>139</v>
      </c>
      <c r="C106" s="194">
        <v>219927.98</v>
      </c>
      <c r="D106" s="194">
        <v>119996</v>
      </c>
      <c r="E106" s="194">
        <v>108184</v>
      </c>
      <c r="F106" s="195">
        <f t="shared" si="9"/>
        <v>49.19064868417379</v>
      </c>
      <c r="G106" s="196">
        <f t="shared" si="10"/>
        <v>90.15633854461815</v>
      </c>
      <c r="H106" s="197"/>
      <c r="I106" s="194"/>
      <c r="J106" s="194"/>
      <c r="K106" s="198"/>
      <c r="L106" s="199"/>
    </row>
    <row r="107" spans="1:12" ht="21.75" customHeight="1" thickBot="1">
      <c r="A107" s="64">
        <v>1</v>
      </c>
      <c r="B107" s="200">
        <v>2</v>
      </c>
      <c r="C107" s="64">
        <v>3</v>
      </c>
      <c r="D107" s="200">
        <v>4</v>
      </c>
      <c r="E107" s="64">
        <v>5</v>
      </c>
      <c r="F107" s="200">
        <v>6</v>
      </c>
      <c r="G107" s="64">
        <v>7</v>
      </c>
      <c r="H107" s="200">
        <v>8</v>
      </c>
      <c r="I107" s="64">
        <v>9</v>
      </c>
      <c r="J107" s="200">
        <v>10</v>
      </c>
      <c r="K107" s="64">
        <v>11</v>
      </c>
      <c r="L107" s="200">
        <v>12</v>
      </c>
    </row>
    <row r="108" spans="1:12" ht="49.5">
      <c r="A108" s="171">
        <v>170302</v>
      </c>
      <c r="B108" s="201" t="s">
        <v>140</v>
      </c>
      <c r="C108" s="202">
        <v>136010.12</v>
      </c>
      <c r="D108" s="202">
        <v>306059.68</v>
      </c>
      <c r="E108" s="202">
        <v>302835.49</v>
      </c>
      <c r="F108" s="202">
        <f t="shared" si="9"/>
        <v>222.65658614226646</v>
      </c>
      <c r="G108" s="203">
        <f t="shared" si="10"/>
        <v>98.94654859470545</v>
      </c>
      <c r="H108" s="203"/>
      <c r="I108" s="202"/>
      <c r="J108" s="202"/>
      <c r="K108" s="204"/>
      <c r="L108" s="205"/>
    </row>
    <row r="109" spans="1:12" ht="49.5">
      <c r="A109" s="178">
        <v>170602</v>
      </c>
      <c r="B109" s="185" t="s">
        <v>141</v>
      </c>
      <c r="C109" s="187">
        <v>2873359.9</v>
      </c>
      <c r="D109" s="187">
        <v>3348964.32</v>
      </c>
      <c r="E109" s="187">
        <v>3286318.51</v>
      </c>
      <c r="F109" s="187">
        <f t="shared" si="9"/>
        <v>114.37197651432388</v>
      </c>
      <c r="G109" s="186">
        <f t="shared" si="10"/>
        <v>98.12939750877968</v>
      </c>
      <c r="H109" s="186"/>
      <c r="I109" s="187"/>
      <c r="J109" s="187"/>
      <c r="K109" s="189"/>
      <c r="L109" s="190"/>
    </row>
    <row r="110" spans="1:12" ht="28.5" customHeight="1">
      <c r="A110" s="178">
        <v>170603</v>
      </c>
      <c r="B110" s="185" t="s">
        <v>142</v>
      </c>
      <c r="C110" s="186">
        <v>550000</v>
      </c>
      <c r="D110" s="186">
        <v>100000</v>
      </c>
      <c r="E110" s="186">
        <v>100000</v>
      </c>
      <c r="F110" s="187">
        <f t="shared" si="9"/>
        <v>18.181818181818183</v>
      </c>
      <c r="G110" s="186">
        <f t="shared" si="10"/>
        <v>100</v>
      </c>
      <c r="H110" s="187">
        <v>63650.4</v>
      </c>
      <c r="I110" s="187">
        <v>77800</v>
      </c>
      <c r="J110" s="187">
        <v>46000</v>
      </c>
      <c r="K110" s="189">
        <f aca="true" t="shared" si="13" ref="K110:K120">J110/H110*100</f>
        <v>72.2697736385003</v>
      </c>
      <c r="L110" s="190">
        <f aca="true" t="shared" si="14" ref="L110:L120">J110/I110*100</f>
        <v>59.12596401028277</v>
      </c>
    </row>
    <row r="111" spans="1:12" ht="49.5">
      <c r="A111" s="178">
        <v>170703</v>
      </c>
      <c r="B111" s="185" t="s">
        <v>143</v>
      </c>
      <c r="C111" s="187">
        <v>2005945.25</v>
      </c>
      <c r="D111" s="187">
        <v>443866</v>
      </c>
      <c r="E111" s="187">
        <v>268410.84</v>
      </c>
      <c r="F111" s="187">
        <f t="shared" si="9"/>
        <v>13.380766000467862</v>
      </c>
      <c r="G111" s="186">
        <f t="shared" si="10"/>
        <v>60.47114219156232</v>
      </c>
      <c r="H111" s="187">
        <v>12030358.88</v>
      </c>
      <c r="I111" s="187">
        <v>3169834.34</v>
      </c>
      <c r="J111" s="187">
        <v>2636221.93</v>
      </c>
      <c r="K111" s="189">
        <f t="shared" si="13"/>
        <v>21.913078041109944</v>
      </c>
      <c r="L111" s="190">
        <f t="shared" si="14"/>
        <v>83.16592121971902</v>
      </c>
    </row>
    <row r="112" spans="1:12" ht="33">
      <c r="A112" s="178"/>
      <c r="B112" s="206" t="s">
        <v>144</v>
      </c>
      <c r="C112" s="180">
        <f>SUM(C113)</f>
        <v>7600</v>
      </c>
      <c r="D112" s="180">
        <f>SUM(D113)</f>
        <v>7353</v>
      </c>
      <c r="E112" s="180">
        <f>SUM(E113)</f>
        <v>3541.67</v>
      </c>
      <c r="F112" s="180">
        <f t="shared" si="9"/>
        <v>46.60092105263158</v>
      </c>
      <c r="G112" s="181">
        <f t="shared" si="10"/>
        <v>48.16632666938664</v>
      </c>
      <c r="H112" s="186">
        <f>H113</f>
        <v>0</v>
      </c>
      <c r="I112" s="187">
        <f>I113</f>
        <v>0</v>
      </c>
      <c r="J112" s="187"/>
      <c r="K112" s="189"/>
      <c r="L112" s="190"/>
    </row>
    <row r="113" spans="1:12" ht="34.5" customHeight="1">
      <c r="A113" s="178">
        <v>180404</v>
      </c>
      <c r="B113" s="185" t="s">
        <v>145</v>
      </c>
      <c r="C113" s="187">
        <v>7600</v>
      </c>
      <c r="D113" s="187">
        <v>7353</v>
      </c>
      <c r="E113" s="187">
        <v>3541.67</v>
      </c>
      <c r="F113" s="187">
        <f t="shared" si="9"/>
        <v>46.60092105263158</v>
      </c>
      <c r="G113" s="186">
        <f t="shared" si="10"/>
        <v>48.16632666938664</v>
      </c>
      <c r="H113" s="187">
        <v>0</v>
      </c>
      <c r="I113" s="187"/>
      <c r="J113" s="187"/>
      <c r="K113" s="189"/>
      <c r="L113" s="190"/>
    </row>
    <row r="114" spans="1:12" ht="33">
      <c r="A114" s="178"/>
      <c r="B114" s="179" t="s">
        <v>146</v>
      </c>
      <c r="C114" s="180">
        <f>C118</f>
        <v>67383.54</v>
      </c>
      <c r="D114" s="180">
        <f>D118</f>
        <v>86845</v>
      </c>
      <c r="E114" s="180">
        <f>E118</f>
        <v>85565.67</v>
      </c>
      <c r="F114" s="180">
        <f t="shared" si="9"/>
        <v>126.98304363350456</v>
      </c>
      <c r="G114" s="181">
        <f t="shared" si="10"/>
        <v>98.52688122517128</v>
      </c>
      <c r="H114" s="180">
        <f>H115+H116+H117+H118</f>
        <v>309665.86</v>
      </c>
      <c r="I114" s="180">
        <f>SUM(I115:I117)</f>
        <v>536200</v>
      </c>
      <c r="J114" s="180">
        <f>SUM(J115:J117)</f>
        <v>408518.85000000003</v>
      </c>
      <c r="K114" s="183">
        <f t="shared" si="13"/>
        <v>131.92246959351607</v>
      </c>
      <c r="L114" s="184">
        <f t="shared" si="14"/>
        <v>76.18777508392391</v>
      </c>
    </row>
    <row r="115" spans="1:12" ht="33">
      <c r="A115" s="178">
        <v>240601</v>
      </c>
      <c r="B115" s="185" t="s">
        <v>147</v>
      </c>
      <c r="C115" s="187"/>
      <c r="D115" s="187"/>
      <c r="E115" s="187"/>
      <c r="F115" s="180"/>
      <c r="G115" s="181"/>
      <c r="H115" s="187">
        <v>206735.86</v>
      </c>
      <c r="I115" s="187">
        <v>447900</v>
      </c>
      <c r="J115" s="187">
        <v>320220.57</v>
      </c>
      <c r="K115" s="189">
        <f t="shared" si="13"/>
        <v>154.8935777276376</v>
      </c>
      <c r="L115" s="190">
        <f t="shared" si="14"/>
        <v>71.49376423308775</v>
      </c>
    </row>
    <row r="116" spans="1:12" ht="33">
      <c r="A116" s="178">
        <v>240603</v>
      </c>
      <c r="B116" s="185" t="s">
        <v>148</v>
      </c>
      <c r="C116" s="187"/>
      <c r="D116" s="187"/>
      <c r="E116" s="187"/>
      <c r="F116" s="180"/>
      <c r="G116" s="181"/>
      <c r="H116" s="187">
        <v>99600</v>
      </c>
      <c r="I116" s="187">
        <v>84300</v>
      </c>
      <c r="J116" s="187">
        <v>84300</v>
      </c>
      <c r="K116" s="189">
        <f t="shared" si="13"/>
        <v>84.63855421686746</v>
      </c>
      <c r="L116" s="190">
        <f t="shared" si="14"/>
        <v>100</v>
      </c>
    </row>
    <row r="117" spans="1:12" ht="33">
      <c r="A117" s="178">
        <v>240604</v>
      </c>
      <c r="B117" s="185" t="s">
        <v>149</v>
      </c>
      <c r="C117" s="187"/>
      <c r="D117" s="187"/>
      <c r="E117" s="187"/>
      <c r="F117" s="180"/>
      <c r="G117" s="181"/>
      <c r="H117" s="187">
        <v>3330</v>
      </c>
      <c r="I117" s="187">
        <v>4000</v>
      </c>
      <c r="J117" s="187">
        <v>3998.28</v>
      </c>
      <c r="K117" s="189">
        <f t="shared" si="13"/>
        <v>120.06846846846848</v>
      </c>
      <c r="L117" s="190">
        <f t="shared" si="14"/>
        <v>99.95700000000001</v>
      </c>
    </row>
    <row r="118" spans="1:12" ht="33.75" customHeight="1">
      <c r="A118" s="178">
        <v>200700</v>
      </c>
      <c r="B118" s="185" t="s">
        <v>150</v>
      </c>
      <c r="C118" s="187">
        <v>67383.54</v>
      </c>
      <c r="D118" s="187">
        <v>86845</v>
      </c>
      <c r="E118" s="187">
        <v>85565.67</v>
      </c>
      <c r="F118" s="187">
        <f t="shared" si="9"/>
        <v>126.98304363350456</v>
      </c>
      <c r="G118" s="186">
        <f t="shared" si="10"/>
        <v>98.52688122517128</v>
      </c>
      <c r="H118" s="187"/>
      <c r="I118" s="187"/>
      <c r="J118" s="187"/>
      <c r="K118" s="189"/>
      <c r="L118" s="190"/>
    </row>
    <row r="119" spans="1:12" ht="36" customHeight="1">
      <c r="A119" s="178">
        <v>250000</v>
      </c>
      <c r="B119" s="179" t="s">
        <v>151</v>
      </c>
      <c r="C119" s="180">
        <v>1164866.54</v>
      </c>
      <c r="D119" s="180">
        <v>2206213.25</v>
      </c>
      <c r="E119" s="180">
        <v>1076788.41</v>
      </c>
      <c r="F119" s="180">
        <f t="shared" si="9"/>
        <v>92.4387792956951</v>
      </c>
      <c r="G119" s="181">
        <f t="shared" si="10"/>
        <v>48.80708653163967</v>
      </c>
      <c r="H119" s="180"/>
      <c r="I119" s="180">
        <v>140700</v>
      </c>
      <c r="J119" s="180">
        <v>140700</v>
      </c>
      <c r="K119" s="189"/>
      <c r="L119" s="190"/>
    </row>
    <row r="120" spans="1:12" ht="41.25" customHeight="1" thickBot="1">
      <c r="A120" s="192"/>
      <c r="B120" s="207" t="s">
        <v>152</v>
      </c>
      <c r="C120" s="195">
        <f>C86+C87+C88+C89+C90+C100+C101+C102+C105+C112+C114+C119</f>
        <v>254931306.06999996</v>
      </c>
      <c r="D120" s="195">
        <f>D86+D87+D88+D89+D90+D100+D101+D102+D105+D112+D114+D119</f>
        <v>328083332.3</v>
      </c>
      <c r="E120" s="195">
        <f>E86+E87+E88+E89+E90+E100+E101+E102+E105+E112+E114+E119</f>
        <v>309524029.2300001</v>
      </c>
      <c r="F120" s="195">
        <f t="shared" si="9"/>
        <v>121.41467990008643</v>
      </c>
      <c r="G120" s="196">
        <f t="shared" si="10"/>
        <v>94.34311309267326</v>
      </c>
      <c r="H120" s="195">
        <f>H86+H87+H88+H89+H90+H100+H102+H103+H105+H114</f>
        <v>56664224.26</v>
      </c>
      <c r="I120" s="195">
        <f>I86+I87+I88+I89+I90+I100+I102+I103+I105+I114+I119+I101</f>
        <v>154536875.97</v>
      </c>
      <c r="J120" s="195">
        <f>J86+J87+J88+J89+J90+J100+J102+J103+J105+J114+J119+J101</f>
        <v>130733912.88</v>
      </c>
      <c r="K120" s="208">
        <f t="shared" si="13"/>
        <v>230.71684927713153</v>
      </c>
      <c r="L120" s="209">
        <f t="shared" si="14"/>
        <v>84.5972277227729</v>
      </c>
    </row>
    <row r="121" spans="1:12" ht="16.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</row>
    <row r="122" spans="1:12" ht="16.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</row>
    <row r="123" spans="1:12" ht="16.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</row>
    <row r="124" spans="1:12" ht="32.25" customHeight="1">
      <c r="A124" s="210"/>
      <c r="B124" s="210" t="s">
        <v>157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</row>
    <row r="125" spans="1:12" ht="16.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</row>
    <row r="129" ht="18">
      <c r="B129" s="60"/>
    </row>
  </sheetData>
  <mergeCells count="19">
    <mergeCell ref="B84:K84"/>
    <mergeCell ref="B14:K14"/>
    <mergeCell ref="B78:K78"/>
    <mergeCell ref="D80:F80"/>
    <mergeCell ref="I80:K80"/>
    <mergeCell ref="B7:K7"/>
    <mergeCell ref="B8:K8"/>
    <mergeCell ref="B10:B12"/>
    <mergeCell ref="K11:L11"/>
    <mergeCell ref="H10:L10"/>
    <mergeCell ref="H11:H12"/>
    <mergeCell ref="I11:I12"/>
    <mergeCell ref="J11:J12"/>
    <mergeCell ref="A10:A12"/>
    <mergeCell ref="C10:G10"/>
    <mergeCell ref="C11:C12"/>
    <mergeCell ref="D11:D12"/>
    <mergeCell ref="E11:E12"/>
    <mergeCell ref="F11:G11"/>
  </mergeCells>
  <printOptions/>
  <pageMargins left="0.75" right="0.75" top="1" bottom="1" header="0.5" footer="0.5"/>
  <pageSetup horizontalDpi="600" verticalDpi="600" orientation="landscape" paperSize="9" scale="52" r:id="rId1"/>
  <rowBreaks count="4" manualBreakCount="4">
    <brk id="33" max="11" man="1"/>
    <brk id="60" max="11" man="1"/>
    <brk id="83" max="255" man="1"/>
    <brk id="10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4" t="s">
        <v>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>
      <c r="A2" s="8"/>
      <c r="B2" s="9"/>
      <c r="K2" s="10" t="s">
        <v>17</v>
      </c>
    </row>
    <row r="3" spans="1:11" ht="13.5" customHeight="1">
      <c r="A3" s="235"/>
      <c r="B3" s="235"/>
      <c r="C3" s="233" t="s">
        <v>1</v>
      </c>
      <c r="D3" s="233"/>
      <c r="E3" s="233"/>
      <c r="F3" s="233" t="s">
        <v>2</v>
      </c>
      <c r="G3" s="233"/>
      <c r="H3" s="233"/>
      <c r="I3" s="233" t="s">
        <v>3</v>
      </c>
      <c r="J3" s="233"/>
      <c r="K3" s="233"/>
    </row>
    <row r="4" spans="1:11" ht="68.25" customHeight="1">
      <c r="A4" s="236"/>
      <c r="B4" s="236"/>
      <c r="C4" s="4" t="s">
        <v>12</v>
      </c>
      <c r="D4" s="5" t="s">
        <v>13</v>
      </c>
      <c r="E4" s="6" t="s">
        <v>11</v>
      </c>
      <c r="F4" s="4" t="s">
        <v>12</v>
      </c>
      <c r="G4" s="5" t="s">
        <v>13</v>
      </c>
      <c r="H4" s="6" t="s">
        <v>11</v>
      </c>
      <c r="I4" s="4" t="s">
        <v>12</v>
      </c>
      <c r="J4" s="5" t="s">
        <v>13</v>
      </c>
      <c r="K4" s="6" t="s">
        <v>11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18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19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20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21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22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23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24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25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26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27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23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28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29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30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31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32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33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34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35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36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37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38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39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40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41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42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43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44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45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46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47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48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49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50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2013-02-27T06:20:24Z</cp:lastPrinted>
  <dcterms:created xsi:type="dcterms:W3CDTF">2003-02-25T12:47:02Z</dcterms:created>
  <dcterms:modified xsi:type="dcterms:W3CDTF">2013-03-06T14:10:30Z</dcterms:modified>
  <cp:category/>
  <cp:version/>
  <cp:contentType/>
  <cp:contentStatus/>
</cp:coreProperties>
</file>