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2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Лист1!$12:$14</definedName>
    <definedName name="_xlnm.Print_Area" localSheetId="0">Лист1!$A$1:$L$104</definedName>
    <definedName name="_xlnm.Print_Area" localSheetId="2">Лист3!$A$1:$J$27</definedName>
  </definedNames>
  <calcPr calcId="144525"/>
</workbook>
</file>

<file path=xl/calcChain.xml><?xml version="1.0" encoding="utf-8"?>
<calcChain xmlns="http://schemas.openxmlformats.org/spreadsheetml/2006/main">
  <c r="I67" i="1" l="1"/>
  <c r="H67" i="1" l="1"/>
  <c r="H17" i="1" s="1"/>
  <c r="I32" i="1"/>
  <c r="K32" i="1" s="1"/>
  <c r="I31" i="1"/>
  <c r="K31" i="1" s="1"/>
  <c r="H31" i="1"/>
  <c r="J31" i="1" s="1"/>
  <c r="H32" i="1"/>
  <c r="J32" i="1" s="1"/>
  <c r="I77" i="1"/>
  <c r="I17" i="1"/>
  <c r="I15" i="1"/>
  <c r="I16" i="1"/>
  <c r="I18" i="1"/>
  <c r="K18" i="1" s="1"/>
  <c r="I19" i="1"/>
  <c r="I20" i="1"/>
  <c r="I21" i="1"/>
  <c r="I22" i="1"/>
  <c r="I23" i="1"/>
  <c r="I24" i="1"/>
  <c r="I25" i="1"/>
  <c r="I26" i="1"/>
  <c r="I27" i="1"/>
  <c r="I28" i="1"/>
  <c r="I29" i="1"/>
  <c r="I30" i="1"/>
  <c r="H30" i="1"/>
  <c r="H15" i="1"/>
  <c r="H19" i="1"/>
  <c r="G28" i="1"/>
  <c r="K28" i="1" s="1"/>
  <c r="F28" i="1"/>
  <c r="H28" i="1"/>
  <c r="F19" i="1"/>
  <c r="J19" i="1" s="1"/>
  <c r="F17" i="1"/>
  <c r="G21" i="1"/>
  <c r="K21" i="1" s="1"/>
  <c r="H21" i="1"/>
  <c r="F21" i="1"/>
  <c r="G77" i="1"/>
  <c r="K76" i="1"/>
  <c r="F77" i="1"/>
  <c r="J76" i="1"/>
  <c r="G19" i="1"/>
  <c r="K19" i="1" s="1"/>
  <c r="G17" i="1"/>
  <c r="G16" i="1"/>
  <c r="K16" i="1" s="1"/>
  <c r="H16" i="1"/>
  <c r="F16" i="1"/>
  <c r="J16" i="1" s="1"/>
  <c r="I98" i="1"/>
  <c r="H98" i="1"/>
  <c r="G98" i="1"/>
  <c r="F98" i="1"/>
  <c r="K97" i="1"/>
  <c r="J97" i="1"/>
  <c r="K96" i="1"/>
  <c r="J96" i="1"/>
  <c r="G91" i="1"/>
  <c r="H91" i="1"/>
  <c r="I91" i="1"/>
  <c r="F91" i="1"/>
  <c r="K45" i="1"/>
  <c r="G26" i="1"/>
  <c r="K26" i="1" s="1"/>
  <c r="H26" i="1"/>
  <c r="F26" i="1"/>
  <c r="J26" i="1" s="1"/>
  <c r="J45" i="1"/>
  <c r="J17" i="1" l="1"/>
  <c r="J21" i="1"/>
  <c r="J28" i="1"/>
  <c r="K17" i="1"/>
  <c r="H77" i="1"/>
  <c r="K98" i="1"/>
  <c r="J98" i="1"/>
  <c r="G27" i="1"/>
  <c r="K27" i="1" s="1"/>
  <c r="G25" i="1"/>
  <c r="K25" i="1" s="1"/>
  <c r="H25" i="1"/>
  <c r="F25" i="1"/>
  <c r="H18" i="1"/>
  <c r="J18" i="1" s="1"/>
  <c r="I94" i="1"/>
  <c r="H94" i="1"/>
  <c r="L98" i="1" l="1"/>
  <c r="J25" i="1"/>
  <c r="K73" i="1"/>
  <c r="J73" i="1"/>
  <c r="G49" i="1"/>
  <c r="F49" i="1"/>
  <c r="I49" i="1"/>
  <c r="H49" i="1"/>
  <c r="K44" i="1"/>
  <c r="J44" i="1"/>
  <c r="K75" i="1" l="1"/>
  <c r="K74" i="1"/>
  <c r="K72" i="1"/>
  <c r="K71" i="1"/>
  <c r="K70" i="1"/>
  <c r="K69" i="1"/>
  <c r="K68" i="1"/>
  <c r="K67" i="1"/>
  <c r="K66" i="1"/>
  <c r="K65" i="1"/>
  <c r="J75" i="1"/>
  <c r="J74" i="1"/>
  <c r="J72" i="1"/>
  <c r="J71" i="1"/>
  <c r="J70" i="1"/>
  <c r="J69" i="1"/>
  <c r="J68" i="1"/>
  <c r="J67" i="1"/>
  <c r="J66" i="1"/>
  <c r="J65" i="1"/>
  <c r="J77" i="1" l="1"/>
  <c r="K77" i="1"/>
  <c r="G20" i="1"/>
  <c r="K20" i="1" s="1"/>
  <c r="H20" i="1"/>
  <c r="F20" i="1"/>
  <c r="F15" i="1"/>
  <c r="J15" i="1" s="1"/>
  <c r="L77" i="1" l="1"/>
  <c r="J20" i="1"/>
  <c r="G30" i="1"/>
  <c r="K30" i="1" s="1"/>
  <c r="F30" i="1"/>
  <c r="J30" i="1" s="1"/>
  <c r="H29" i="1"/>
  <c r="G29" i="1"/>
  <c r="K29" i="1" s="1"/>
  <c r="F29" i="1"/>
  <c r="J29" i="1" s="1"/>
  <c r="H27" i="1"/>
  <c r="F27" i="1"/>
  <c r="G24" i="1"/>
  <c r="K24" i="1" s="1"/>
  <c r="H24" i="1"/>
  <c r="F24" i="1"/>
  <c r="G23" i="1"/>
  <c r="K23" i="1" s="1"/>
  <c r="H23" i="1"/>
  <c r="F23" i="1"/>
  <c r="G22" i="1"/>
  <c r="K22" i="1" s="1"/>
  <c r="H22" i="1"/>
  <c r="F22" i="1"/>
  <c r="J24" i="1" l="1"/>
  <c r="F33" i="1"/>
  <c r="J22" i="1"/>
  <c r="J23" i="1"/>
  <c r="J27" i="1"/>
  <c r="I33" i="1"/>
  <c r="G15" i="1"/>
  <c r="K48" i="1"/>
  <c r="K47" i="1"/>
  <c r="K46" i="1"/>
  <c r="K43" i="1"/>
  <c r="K42" i="1"/>
  <c r="K41" i="1"/>
  <c r="K40" i="1"/>
  <c r="K39" i="1"/>
  <c r="K38" i="1"/>
  <c r="K37" i="1"/>
  <c r="K36" i="1"/>
  <c r="J48" i="1"/>
  <c r="J47" i="1"/>
  <c r="J46" i="1"/>
  <c r="J43" i="1"/>
  <c r="J42" i="1"/>
  <c r="J41" i="1"/>
  <c r="J40" i="1"/>
  <c r="J39" i="1"/>
  <c r="J38" i="1"/>
  <c r="J37" i="1"/>
  <c r="J36" i="1"/>
  <c r="K35" i="1"/>
  <c r="J35" i="1"/>
  <c r="J33" i="1" l="1"/>
  <c r="J49" i="1"/>
  <c r="K49" i="1"/>
  <c r="G33" i="1"/>
  <c r="H33" i="1"/>
  <c r="K15" i="1"/>
  <c r="G94" i="1"/>
  <c r="F94" i="1"/>
  <c r="K93" i="1"/>
  <c r="J93" i="1"/>
  <c r="K90" i="1"/>
  <c r="K91" i="1" s="1"/>
  <c r="J90" i="1"/>
  <c r="J91" i="1" s="1"/>
  <c r="I88" i="1"/>
  <c r="H88" i="1"/>
  <c r="G88" i="1"/>
  <c r="F88" i="1"/>
  <c r="K87" i="1"/>
  <c r="J87" i="1"/>
  <c r="K86" i="1"/>
  <c r="J86" i="1"/>
  <c r="I84" i="1"/>
  <c r="H84" i="1"/>
  <c r="G84" i="1"/>
  <c r="F84" i="1"/>
  <c r="K83" i="1"/>
  <c r="J83" i="1"/>
  <c r="J84" i="1" s="1"/>
  <c r="I81" i="1"/>
  <c r="H81" i="1"/>
  <c r="G81" i="1"/>
  <c r="F81" i="1"/>
  <c r="K80" i="1"/>
  <c r="J80" i="1"/>
  <c r="K79" i="1"/>
  <c r="J79" i="1"/>
  <c r="I57" i="1"/>
  <c r="H57" i="1"/>
  <c r="G57" i="1"/>
  <c r="F57" i="1"/>
  <c r="K56" i="1"/>
  <c r="J56" i="1"/>
  <c r="K62" i="1"/>
  <c r="K63" i="1" s="1"/>
  <c r="J62" i="1"/>
  <c r="J63" i="1" s="1"/>
  <c r="I63" i="1"/>
  <c r="H63" i="1"/>
  <c r="G63" i="1"/>
  <c r="F63" i="1"/>
  <c r="K59" i="1"/>
  <c r="K60" i="1" s="1"/>
  <c r="J59" i="1"/>
  <c r="J60" i="1" s="1"/>
  <c r="I60" i="1"/>
  <c r="H60" i="1"/>
  <c r="G60" i="1"/>
  <c r="F60" i="1"/>
  <c r="K55" i="1"/>
  <c r="J55" i="1"/>
  <c r="K52" i="1"/>
  <c r="J52" i="1"/>
  <c r="K51" i="1"/>
  <c r="J51" i="1"/>
  <c r="I53" i="1"/>
  <c r="H53" i="1"/>
  <c r="G53" i="1"/>
  <c r="F53" i="1"/>
  <c r="J88" i="1" l="1"/>
  <c r="K88" i="1"/>
  <c r="J57" i="1"/>
  <c r="J81" i="1"/>
  <c r="K81" i="1"/>
  <c r="K57" i="1"/>
  <c r="L63" i="1"/>
  <c r="L60" i="1"/>
  <c r="L49" i="1"/>
  <c r="J94" i="1"/>
  <c r="K94" i="1"/>
  <c r="K84" i="1"/>
  <c r="L84" i="1" s="1"/>
  <c r="K53" i="1"/>
  <c r="J53" i="1"/>
  <c r="L88" i="1" l="1"/>
  <c r="L81" i="1"/>
  <c r="L57" i="1"/>
  <c r="L53" i="1"/>
  <c r="L94" i="1"/>
  <c r="L91" i="1"/>
  <c r="K33" i="1"/>
  <c r="L33" i="1" l="1"/>
</calcChain>
</file>

<file path=xl/sharedStrings.xml><?xml version="1.0" encoding="utf-8"?>
<sst xmlns="http://schemas.openxmlformats.org/spreadsheetml/2006/main" count="140" uniqueCount="96">
  <si>
    <t xml:space="preserve">                                      ЗАТВЕРДЖЕНО </t>
  </si>
  <si>
    <t xml:space="preserve">                                      Наказ Міністерства </t>
  </si>
  <si>
    <t xml:space="preserve">                                      фінансів України </t>
  </si>
  <si>
    <t xml:space="preserve">                                      01.12.2010  N 1489 </t>
  </si>
  <si>
    <t xml:space="preserve"> </t>
  </si>
  <si>
    <t xml:space="preserve">             про виконання результативних показників, </t>
  </si>
  <si>
    <t xml:space="preserve">          що характеризують виконання бюджетної програми</t>
  </si>
  <si>
    <t xml:space="preserve">        _________________________________________________ </t>
  </si>
  <si>
    <t xml:space="preserve"> ________________________________     ____________________________ </t>
  </si>
  <si>
    <t xml:space="preserve">   (код програмної класифікації        (назва бюджетної програми) </t>
  </si>
  <si>
    <t xml:space="preserve"> видатків та кредитування бюджету) </t>
  </si>
  <si>
    <t>Код програмної класифікації видатків та кредитування бюджету/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</si>
  <si>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</si>
  <si>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</si>
  <si>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</si>
  <si>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</si>
  <si>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</si>
  <si>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…</t>
  </si>
  <si>
    <t>№ з/п</t>
  </si>
  <si>
    <t>Показники</t>
  </si>
  <si>
    <t>Одиниця виміру</t>
  </si>
  <si>
    <t>Джерело інформації</t>
  </si>
  <si>
    <t>Виконано за звітний період</t>
  </si>
  <si>
    <t>Відхилення</t>
  </si>
  <si>
    <t>Затрат</t>
  </si>
  <si>
    <t>показник</t>
  </si>
  <si>
    <t>Продукту</t>
  </si>
  <si>
    <t>Ефективності</t>
  </si>
  <si>
    <t>Якості</t>
  </si>
  <si>
    <t xml:space="preserve">                   ІНФОРМАЦІЯ </t>
  </si>
  <si>
    <t>Затверджено паспортом бюджетної програми на звітний період</t>
  </si>
  <si>
    <t xml:space="preserve">             </t>
  </si>
  <si>
    <t xml:space="preserve">               (найменування головного розпорядника коштів державного бюджету) </t>
  </si>
  <si>
    <t xml:space="preserve"> за 20____ рік </t>
  </si>
  <si>
    <t xml:space="preserve"> Керівник бухгалтерської служби   __________               ____________________ </t>
  </si>
  <si>
    <t xml:space="preserve">                                   (підпис)               (ініціали і прізвище) </t>
  </si>
  <si>
    <t xml:space="preserve"> Керівник бухгалтерської служби  __________   ____________________ </t>
  </si>
  <si>
    <t xml:space="preserve">                                  (підпис)   (ініціали і прізвище) </t>
  </si>
  <si>
    <t xml:space="preserve">                       </t>
  </si>
  <si>
    <t xml:space="preserve">(найменування головного розпорядника коштів державного бюджету) </t>
  </si>
  <si>
    <t xml:space="preserve">за 20____ рік </t>
  </si>
  <si>
    <t>Код державної цільової програми</t>
  </si>
  <si>
    <t>Назва державної цільової програми</t>
  </si>
  <si>
    <t>Код програмної класифікації видатків та кредитування бюджету</t>
  </si>
  <si>
    <t>Затверджено на звітний період</t>
  </si>
  <si>
    <t>загальний фонд</t>
  </si>
  <si>
    <t>спеціальний фонд</t>
  </si>
  <si>
    <t>разом</t>
  </si>
  <si>
    <t xml:space="preserve"> в межах бюджетної програми</t>
  </si>
  <si>
    <t xml:space="preserve">державних цільових програм, які виконуються </t>
  </si>
  <si>
    <t xml:space="preserve">про виконання видатків на реалізацію </t>
  </si>
  <si>
    <t xml:space="preserve">  ІНФОРМАЦІЯ </t>
  </si>
  <si>
    <t xml:space="preserve">про бюджет за бюджетними програмами </t>
  </si>
  <si>
    <t xml:space="preserve">ІНФОРМАЦІЯ </t>
  </si>
  <si>
    <t>0810160</t>
  </si>
  <si>
    <t>0111</t>
  </si>
  <si>
    <t>0813021</t>
  </si>
  <si>
    <t>0813031</t>
  </si>
  <si>
    <t>0813032</t>
  </si>
  <si>
    <t>0813035</t>
  </si>
  <si>
    <t>0813104</t>
  </si>
  <si>
    <t>0813160</t>
  </si>
  <si>
    <t>0813180</t>
  </si>
  <si>
    <t>0813242</t>
  </si>
  <si>
    <t>Начальник відділу бухгалтерського обліку та звітності - головний бухгалтер</t>
  </si>
  <si>
    <t>О.П.Пугацька</t>
  </si>
  <si>
    <t>(тис. грн.)</t>
  </si>
  <si>
    <t>( тис.грн.)</t>
  </si>
  <si>
    <t>0800000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</si>
  <si>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</si>
  <si>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</si>
  <si>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</si>
  <si>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</si>
  <si>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</si>
  <si>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</si>
  <si>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         </t>
  </si>
  <si>
    <t>Інші заходи у сфері соціального захисту і соціального забезпечення</t>
  </si>
  <si>
    <t>1060</t>
  </si>
  <si>
    <t>1030</t>
  </si>
  <si>
    <t xml:space="preserve">           (найменування головного розпорядника коштів державного бюджету)</t>
  </si>
  <si>
    <t>1020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</si>
  <si>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</si>
  <si>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</t>
  </si>
  <si>
    <t xml:space="preserve"> Управління праці та соціального захисту населення військово-цивільної адміністрації міста Лисичанськ Луганської області </t>
  </si>
  <si>
    <t xml:space="preserve">за 2020 рік </t>
  </si>
  <si>
    <t>план на 2020 рік з урахуванням внесених змін</t>
  </si>
  <si>
    <t>касове виконання за 2020 рік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</si>
  <si>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</si>
  <si>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0817330</t>
  </si>
  <si>
    <t>0443</t>
  </si>
  <si>
    <r>
      <t>Будівництво</t>
    </r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інших об'єктів</t>
    </r>
  </si>
  <si>
    <t>0817700</t>
  </si>
  <si>
    <t>Реалізації програм допомоги і грантів Європейського союзу, урядів іноземних держав, міжнародних організацій, донорських установ</t>
  </si>
  <si>
    <t>з деталізацією за кодами економічної класифікації видатків бюджету</t>
  </si>
  <si>
    <t>Олена Кравченко 7 26 54</t>
  </si>
  <si>
    <t>Єлизавета Шевченко 7 26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</si>
</sst>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" xfId="0" applyFont="1" applyFill="1" applyBorder="1"/>
    <xf numFmtId="0" fontId="0" fillId="0" borderId="0" xfId="0" applyFill="1"/>
    <xf numFmtId="0" fontId="4" fillId="0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/>
    <xf numFmtId="164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4" fillId="2" borderId="0" xfId="0" applyFont="1" applyFill="1"/>
    <xf numFmtId="164" fontId="11" fillId="0" borderId="1" xfId="0" applyNumberFormat="1" applyFont="1" applyFill="1" applyBorder="1"/>
    <xf numFmtId="0" fontId="1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view="pageBreakPreview" topLeftCell="A84" zoomScaleNormal="100" zoomScaleSheetLayoutView="100" workbookViewId="0">
      <selection activeCell="A102" sqref="A102"/>
    </sheetView>
  </sheetViews>
  <sheetFormatPr defaultColWidth="9.140625" defaultRowHeight="15" x14ac:dyDescent="0.25"/>
  <cols>
    <col min="1" max="1" width="9.140625" style="24"/>
    <col min="2" max="2" width="11" style="24" customWidth="1"/>
    <col min="3" max="3" width="9.140625" style="24"/>
    <col min="4" max="4" width="4.7109375" style="24" customWidth="1"/>
    <col min="5" max="5" width="14.85546875" style="24" customWidth="1"/>
    <col min="6" max="6" width="13.5703125" style="24" customWidth="1"/>
    <col min="7" max="7" width="12.5703125" style="24" customWidth="1"/>
    <col min="8" max="8" width="13.85546875" style="24" customWidth="1"/>
    <col min="9" max="9" width="11.140625" style="24" customWidth="1"/>
    <col min="10" max="10" width="15.85546875" style="24" customWidth="1"/>
    <col min="11" max="11" width="15.5703125" style="24" customWidth="1"/>
    <col min="12" max="12" width="12.28515625" style="24" customWidth="1"/>
    <col min="13" max="16384" width="9.140625" style="24"/>
  </cols>
  <sheetData>
    <row r="1" spans="1:12" x14ac:dyDescent="0.25">
      <c r="C1" s="25"/>
      <c r="D1" s="25"/>
      <c r="E1" s="25"/>
      <c r="F1" s="25"/>
      <c r="G1" s="25"/>
      <c r="H1" s="25"/>
      <c r="I1" s="26"/>
    </row>
    <row r="2" spans="1:12" x14ac:dyDescent="0.25">
      <c r="C2" s="25"/>
      <c r="D2" s="25"/>
      <c r="E2" s="25"/>
      <c r="F2" s="25"/>
      <c r="G2" s="25"/>
      <c r="H2" s="25"/>
      <c r="I2" s="26"/>
    </row>
    <row r="3" spans="1:12" x14ac:dyDescent="0.25">
      <c r="C3" s="25"/>
      <c r="D3" s="25"/>
      <c r="E3" s="25"/>
      <c r="F3" s="25"/>
      <c r="G3" s="25"/>
      <c r="H3" s="25"/>
      <c r="I3" s="26"/>
    </row>
    <row r="4" spans="1:12" x14ac:dyDescent="0.25">
      <c r="C4" s="25"/>
      <c r="D4" s="25"/>
      <c r="E4" s="25"/>
      <c r="F4" s="25"/>
      <c r="G4" s="25"/>
      <c r="H4" s="25"/>
      <c r="I4" s="26"/>
    </row>
    <row r="5" spans="1:12" ht="15.75" x14ac:dyDescent="0.25">
      <c r="A5" s="86" t="s">
        <v>53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2" ht="15.75" x14ac:dyDescent="0.25">
      <c r="A6" s="86" t="s">
        <v>52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2" ht="15.75" x14ac:dyDescent="0.25">
      <c r="A7" s="86" t="s">
        <v>93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2" ht="15.75" x14ac:dyDescent="0.25">
      <c r="A8" s="87" t="s">
        <v>83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2" x14ac:dyDescent="0.25">
      <c r="A9" s="88" t="s">
        <v>79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2" ht="15.75" x14ac:dyDescent="0.25">
      <c r="A10" s="86" t="s">
        <v>84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2" x14ac:dyDescent="0.25">
      <c r="B11" s="27"/>
      <c r="C11" s="27"/>
      <c r="D11" s="27"/>
      <c r="E11" s="27"/>
      <c r="F11" s="27"/>
      <c r="G11" s="27"/>
      <c r="H11" s="27"/>
      <c r="K11" s="27" t="s">
        <v>66</v>
      </c>
    </row>
    <row r="12" spans="1:12" s="27" customFormat="1" ht="27" customHeight="1" x14ac:dyDescent="0.25">
      <c r="A12" s="97" t="s">
        <v>11</v>
      </c>
      <c r="B12" s="98"/>
      <c r="C12" s="97" t="s">
        <v>12</v>
      </c>
      <c r="D12" s="98"/>
      <c r="E12" s="97" t="s">
        <v>13</v>
      </c>
      <c r="F12" s="69" t="s">
        <v>14</v>
      </c>
      <c r="G12" s="70"/>
      <c r="H12" s="69" t="s">
        <v>15</v>
      </c>
      <c r="I12" s="70"/>
      <c r="J12" s="69" t="s">
        <v>16</v>
      </c>
      <c r="K12" s="70"/>
      <c r="L12" s="90" t="s">
        <v>23</v>
      </c>
    </row>
    <row r="13" spans="1:12" s="27" customFormat="1" ht="77.25" customHeight="1" x14ac:dyDescent="0.25">
      <c r="A13" s="99"/>
      <c r="B13" s="100"/>
      <c r="C13" s="99"/>
      <c r="D13" s="100"/>
      <c r="E13" s="99"/>
      <c r="F13" s="28" t="s">
        <v>85</v>
      </c>
      <c r="G13" s="28" t="s">
        <v>86</v>
      </c>
      <c r="H13" s="28" t="s">
        <v>85</v>
      </c>
      <c r="I13" s="28" t="s">
        <v>86</v>
      </c>
      <c r="J13" s="28" t="s">
        <v>85</v>
      </c>
      <c r="K13" s="28" t="s">
        <v>86</v>
      </c>
      <c r="L13" s="90"/>
    </row>
    <row r="14" spans="1:12" s="27" customFormat="1" x14ac:dyDescent="0.25">
      <c r="A14" s="67">
        <v>1</v>
      </c>
      <c r="B14" s="68"/>
      <c r="C14" s="67">
        <v>2</v>
      </c>
      <c r="D14" s="68"/>
      <c r="E14" s="41">
        <v>3</v>
      </c>
      <c r="F14" s="43">
        <v>4</v>
      </c>
      <c r="G14" s="43">
        <v>5</v>
      </c>
      <c r="H14" s="43">
        <v>6</v>
      </c>
      <c r="I14" s="43">
        <v>7</v>
      </c>
      <c r="J14" s="43">
        <v>8</v>
      </c>
      <c r="K14" s="42">
        <v>9</v>
      </c>
      <c r="L14" s="23"/>
    </row>
    <row r="15" spans="1:12" s="27" customFormat="1" x14ac:dyDescent="0.25">
      <c r="A15" s="71" t="s">
        <v>68</v>
      </c>
      <c r="B15" s="94"/>
      <c r="C15" s="94"/>
      <c r="D15" s="72"/>
      <c r="E15" s="47">
        <v>2111</v>
      </c>
      <c r="F15" s="46">
        <f>F35+F65+F90</f>
        <v>21212.963</v>
      </c>
      <c r="G15" s="46">
        <f>G35+G65+G90</f>
        <v>21212.647000000001</v>
      </c>
      <c r="H15" s="29">
        <f>H35+H65</f>
        <v>69.753</v>
      </c>
      <c r="I15" s="29">
        <f>I35+I65</f>
        <v>0</v>
      </c>
      <c r="J15" s="29">
        <f>F15+H15</f>
        <v>21282.716</v>
      </c>
      <c r="K15" s="29">
        <f t="shared" ref="K15" si="0">G15+I15</f>
        <v>21212.647000000001</v>
      </c>
      <c r="L15" s="23"/>
    </row>
    <row r="16" spans="1:12" s="27" customFormat="1" x14ac:dyDescent="0.25">
      <c r="A16" s="73"/>
      <c r="B16" s="95"/>
      <c r="C16" s="95"/>
      <c r="D16" s="74"/>
      <c r="E16" s="47">
        <v>2120</v>
      </c>
      <c r="F16" s="46">
        <f>F36+F66</f>
        <v>4665.174</v>
      </c>
      <c r="G16" s="46">
        <f>G36+G66</f>
        <v>4608.2420000000002</v>
      </c>
      <c r="H16" s="29">
        <f>H36+H66</f>
        <v>15.346</v>
      </c>
      <c r="I16" s="29">
        <f t="shared" ref="I16" si="1">I36+I66</f>
        <v>0</v>
      </c>
      <c r="J16" s="29">
        <f>F16+H16</f>
        <v>4680.5199999999995</v>
      </c>
      <c r="K16" s="29">
        <f t="shared" ref="K16:K32" si="2">G16+I16</f>
        <v>4608.2420000000002</v>
      </c>
      <c r="L16" s="23"/>
    </row>
    <row r="17" spans="1:12" s="27" customFormat="1" x14ac:dyDescent="0.25">
      <c r="A17" s="73"/>
      <c r="B17" s="95"/>
      <c r="C17" s="95"/>
      <c r="D17" s="74"/>
      <c r="E17" s="47">
        <v>2210</v>
      </c>
      <c r="F17" s="46">
        <f>F37+F67+F96</f>
        <v>709.58100000000002</v>
      </c>
      <c r="G17" s="46">
        <f>G37+G67+G96</f>
        <v>709.43499999999995</v>
      </c>
      <c r="H17" s="29">
        <f>H37+H67+H96</f>
        <v>146.76400000000001</v>
      </c>
      <c r="I17" s="29">
        <f>I37+I67+I96</f>
        <v>144.797</v>
      </c>
      <c r="J17" s="29">
        <f>F17+H17</f>
        <v>856.34500000000003</v>
      </c>
      <c r="K17" s="29">
        <f t="shared" si="2"/>
        <v>854.23199999999997</v>
      </c>
      <c r="L17" s="23"/>
    </row>
    <row r="18" spans="1:12" s="27" customFormat="1" x14ac:dyDescent="0.25">
      <c r="A18" s="73"/>
      <c r="B18" s="95"/>
      <c r="C18" s="95"/>
      <c r="D18" s="74"/>
      <c r="E18" s="47">
        <v>2230</v>
      </c>
      <c r="F18" s="46">
        <v>0</v>
      </c>
      <c r="G18" s="46">
        <v>0</v>
      </c>
      <c r="H18" s="29">
        <f>H38+H68</f>
        <v>199.774</v>
      </c>
      <c r="I18" s="29">
        <f>I38+I68</f>
        <v>199.774</v>
      </c>
      <c r="J18" s="29">
        <f>F18+H18</f>
        <v>199.774</v>
      </c>
      <c r="K18" s="29">
        <f t="shared" si="2"/>
        <v>199.774</v>
      </c>
      <c r="L18" s="23"/>
    </row>
    <row r="19" spans="1:12" s="27" customFormat="1" x14ac:dyDescent="0.25">
      <c r="A19" s="73"/>
      <c r="B19" s="95"/>
      <c r="C19" s="95"/>
      <c r="D19" s="74"/>
      <c r="E19" s="47">
        <v>2240</v>
      </c>
      <c r="F19" s="46">
        <f>F38+F51+F69+F79+F86</f>
        <v>540.64400000000001</v>
      </c>
      <c r="G19" s="46">
        <f>G38+G51+G69+G79+G86</f>
        <v>533.67599999999993</v>
      </c>
      <c r="H19" s="29">
        <f>H38+H51+H69+H79+H86</f>
        <v>7.95</v>
      </c>
      <c r="I19" s="29">
        <f>I38+I51+I69+I79+I86</f>
        <v>3.9</v>
      </c>
      <c r="J19" s="29">
        <f>F19+H19</f>
        <v>548.59400000000005</v>
      </c>
      <c r="K19" s="29">
        <f t="shared" si="2"/>
        <v>537.57599999999991</v>
      </c>
      <c r="L19" s="23"/>
    </row>
    <row r="20" spans="1:12" s="27" customFormat="1" x14ac:dyDescent="0.25">
      <c r="A20" s="73"/>
      <c r="B20" s="95"/>
      <c r="C20" s="95"/>
      <c r="D20" s="74"/>
      <c r="E20" s="47">
        <v>2250</v>
      </c>
      <c r="F20" s="46">
        <f t="shared" ref="F20:H21" si="3">F39</f>
        <v>0.73699999999999999</v>
      </c>
      <c r="G20" s="46">
        <f t="shared" si="3"/>
        <v>0.66200000000000003</v>
      </c>
      <c r="H20" s="29">
        <f t="shared" si="3"/>
        <v>0</v>
      </c>
      <c r="I20" s="29">
        <f t="shared" ref="I20" si="4">I39</f>
        <v>0</v>
      </c>
      <c r="J20" s="29">
        <f>F20+H20</f>
        <v>0.73699999999999999</v>
      </c>
      <c r="K20" s="29">
        <f t="shared" si="2"/>
        <v>0.66200000000000003</v>
      </c>
      <c r="L20" s="23"/>
    </row>
    <row r="21" spans="1:12" s="27" customFormat="1" x14ac:dyDescent="0.25">
      <c r="A21" s="73"/>
      <c r="B21" s="95"/>
      <c r="C21" s="95"/>
      <c r="D21" s="74"/>
      <c r="E21" s="47">
        <v>2271</v>
      </c>
      <c r="F21" s="46">
        <f t="shared" si="3"/>
        <v>3.2050000000000001</v>
      </c>
      <c r="G21" s="46">
        <f t="shared" si="3"/>
        <v>2.4</v>
      </c>
      <c r="H21" s="29">
        <f t="shared" si="3"/>
        <v>0</v>
      </c>
      <c r="I21" s="29">
        <f t="shared" ref="I21" si="5">I40</f>
        <v>0</v>
      </c>
      <c r="J21" s="29">
        <f>F21+H21</f>
        <v>3.2050000000000001</v>
      </c>
      <c r="K21" s="29">
        <f t="shared" si="2"/>
        <v>2.4</v>
      </c>
      <c r="L21" s="23"/>
    </row>
    <row r="22" spans="1:12" s="27" customFormat="1" x14ac:dyDescent="0.25">
      <c r="A22" s="73"/>
      <c r="B22" s="95"/>
      <c r="C22" s="95"/>
      <c r="D22" s="74"/>
      <c r="E22" s="47">
        <v>2272</v>
      </c>
      <c r="F22" s="46">
        <f t="shared" ref="F22:I25" si="6">F41+F70</f>
        <v>14.064</v>
      </c>
      <c r="G22" s="46">
        <f t="shared" si="6"/>
        <v>12.731999999999999</v>
      </c>
      <c r="H22" s="29">
        <f t="shared" si="6"/>
        <v>0</v>
      </c>
      <c r="I22" s="29">
        <f t="shared" si="6"/>
        <v>0</v>
      </c>
      <c r="J22" s="29">
        <f>F22+H22</f>
        <v>14.064</v>
      </c>
      <c r="K22" s="29">
        <f t="shared" si="2"/>
        <v>12.731999999999999</v>
      </c>
      <c r="L22" s="23"/>
    </row>
    <row r="23" spans="1:12" s="27" customFormat="1" x14ac:dyDescent="0.25">
      <c r="A23" s="73"/>
      <c r="B23" s="95"/>
      <c r="C23" s="95"/>
      <c r="D23" s="74"/>
      <c r="E23" s="47">
        <v>2273</v>
      </c>
      <c r="F23" s="46">
        <f t="shared" si="6"/>
        <v>178.63300000000001</v>
      </c>
      <c r="G23" s="46">
        <f t="shared" si="6"/>
        <v>155.679</v>
      </c>
      <c r="H23" s="29">
        <f t="shared" si="6"/>
        <v>0</v>
      </c>
      <c r="I23" s="29">
        <f t="shared" si="6"/>
        <v>0</v>
      </c>
      <c r="J23" s="29">
        <f>F23+H23</f>
        <v>178.63300000000001</v>
      </c>
      <c r="K23" s="29">
        <f t="shared" si="2"/>
        <v>155.679</v>
      </c>
      <c r="L23" s="23"/>
    </row>
    <row r="24" spans="1:12" s="27" customFormat="1" x14ac:dyDescent="0.25">
      <c r="A24" s="73"/>
      <c r="B24" s="95"/>
      <c r="C24" s="95"/>
      <c r="D24" s="74"/>
      <c r="E24" s="47">
        <v>2274</v>
      </c>
      <c r="F24" s="46">
        <f t="shared" si="6"/>
        <v>665.25100000000009</v>
      </c>
      <c r="G24" s="46">
        <f t="shared" si="6"/>
        <v>510.17199999999997</v>
      </c>
      <c r="H24" s="29">
        <f t="shared" si="6"/>
        <v>0</v>
      </c>
      <c r="I24" s="29">
        <f t="shared" si="6"/>
        <v>0</v>
      </c>
      <c r="J24" s="29">
        <f>F24+H24</f>
        <v>665.25100000000009</v>
      </c>
      <c r="K24" s="29">
        <f t="shared" si="2"/>
        <v>510.17199999999997</v>
      </c>
      <c r="L24" s="23"/>
    </row>
    <row r="25" spans="1:12" s="27" customFormat="1" x14ac:dyDescent="0.25">
      <c r="A25" s="73"/>
      <c r="B25" s="95"/>
      <c r="C25" s="95"/>
      <c r="D25" s="74"/>
      <c r="E25" s="47">
        <v>2275</v>
      </c>
      <c r="F25" s="46">
        <f t="shared" si="6"/>
        <v>8.7449999999999992</v>
      </c>
      <c r="G25" s="46">
        <f t="shared" si="6"/>
        <v>8.7439999999999998</v>
      </c>
      <c r="H25" s="29">
        <f t="shared" si="6"/>
        <v>0</v>
      </c>
      <c r="I25" s="29">
        <f t="shared" si="6"/>
        <v>0</v>
      </c>
      <c r="J25" s="29">
        <f>F25+H25</f>
        <v>8.7449999999999992</v>
      </c>
      <c r="K25" s="29">
        <f t="shared" si="2"/>
        <v>8.7439999999999998</v>
      </c>
      <c r="L25" s="23"/>
    </row>
    <row r="26" spans="1:12" s="27" customFormat="1" x14ac:dyDescent="0.25">
      <c r="A26" s="73"/>
      <c r="B26" s="95"/>
      <c r="C26" s="95"/>
      <c r="D26" s="74"/>
      <c r="E26" s="47">
        <v>2281</v>
      </c>
      <c r="F26" s="46">
        <f>F45</f>
        <v>57.453000000000003</v>
      </c>
      <c r="G26" s="46">
        <f>G45</f>
        <v>57.418999999999997</v>
      </c>
      <c r="H26" s="29">
        <f>H45</f>
        <v>0</v>
      </c>
      <c r="I26" s="29">
        <f t="shared" ref="I26" si="7">I45</f>
        <v>0</v>
      </c>
      <c r="J26" s="29">
        <f>F26+H26</f>
        <v>57.453000000000003</v>
      </c>
      <c r="K26" s="29">
        <f t="shared" si="2"/>
        <v>57.418999999999997</v>
      </c>
      <c r="L26" s="23"/>
    </row>
    <row r="27" spans="1:12" s="27" customFormat="1" x14ac:dyDescent="0.25">
      <c r="A27" s="73"/>
      <c r="B27" s="95"/>
      <c r="C27" s="95"/>
      <c r="D27" s="74"/>
      <c r="E27" s="47">
        <v>2282</v>
      </c>
      <c r="F27" s="46">
        <f>F46+F74</f>
        <v>5.14</v>
      </c>
      <c r="G27" s="46">
        <f>G46+G74</f>
        <v>5.0659999999999998</v>
      </c>
      <c r="H27" s="29">
        <f>H46+H74</f>
        <v>0</v>
      </c>
      <c r="I27" s="29">
        <f>I46+I74</f>
        <v>0</v>
      </c>
      <c r="J27" s="29">
        <f>F27+H27</f>
        <v>5.14</v>
      </c>
      <c r="K27" s="29">
        <f t="shared" si="2"/>
        <v>5.0659999999999998</v>
      </c>
      <c r="L27" s="23"/>
    </row>
    <row r="28" spans="1:12" s="27" customFormat="1" x14ac:dyDescent="0.25">
      <c r="A28" s="73"/>
      <c r="B28" s="95"/>
      <c r="C28" s="95"/>
      <c r="D28" s="74"/>
      <c r="E28" s="47">
        <v>2730</v>
      </c>
      <c r="F28" s="46">
        <f>F52+F62+F80+F83+F87+F55+F59</f>
        <v>2019.0020000000004</v>
      </c>
      <c r="G28" s="46">
        <f>G52+G62+G80+G83+G87+G55</f>
        <v>1343.915</v>
      </c>
      <c r="H28" s="29">
        <f>H52+H62+H80+H83+H87+H55</f>
        <v>0</v>
      </c>
      <c r="I28" s="29">
        <f>I52+I62+I80+I83+I87+I55</f>
        <v>0</v>
      </c>
      <c r="J28" s="29">
        <f>F28+H28</f>
        <v>2019.0020000000004</v>
      </c>
      <c r="K28" s="29">
        <f t="shared" si="2"/>
        <v>1343.915</v>
      </c>
      <c r="L28" s="23"/>
    </row>
    <row r="29" spans="1:12" s="27" customFormat="1" x14ac:dyDescent="0.25">
      <c r="A29" s="73"/>
      <c r="B29" s="95"/>
      <c r="C29" s="95"/>
      <c r="D29" s="74"/>
      <c r="E29" s="47">
        <v>2800</v>
      </c>
      <c r="F29" s="46">
        <f>F47+F75</f>
        <v>64.837000000000003</v>
      </c>
      <c r="G29" s="46">
        <f>G47+G75</f>
        <v>60.911000000000001</v>
      </c>
      <c r="H29" s="29">
        <f>H47+H75</f>
        <v>0</v>
      </c>
      <c r="I29" s="29">
        <f>I47+I75</f>
        <v>0</v>
      </c>
      <c r="J29" s="29">
        <f>F29+H29</f>
        <v>64.837000000000003</v>
      </c>
      <c r="K29" s="29">
        <f t="shared" si="2"/>
        <v>60.911000000000001</v>
      </c>
      <c r="L29" s="23"/>
    </row>
    <row r="30" spans="1:12" s="27" customFormat="1" x14ac:dyDescent="0.25">
      <c r="A30" s="73"/>
      <c r="B30" s="95"/>
      <c r="C30" s="95"/>
      <c r="D30" s="74"/>
      <c r="E30" s="47">
        <v>3110</v>
      </c>
      <c r="F30" s="46">
        <f>F48</f>
        <v>0</v>
      </c>
      <c r="G30" s="46">
        <f>G48</f>
        <v>0</v>
      </c>
      <c r="H30" s="29">
        <f>H48+H76+H97</f>
        <v>130.327</v>
      </c>
      <c r="I30" s="29">
        <f>I48+I76+I97</f>
        <v>130.327</v>
      </c>
      <c r="J30" s="29">
        <f>F30+H30</f>
        <v>130.327</v>
      </c>
      <c r="K30" s="29">
        <f t="shared" si="2"/>
        <v>130.327</v>
      </c>
      <c r="L30" s="23"/>
    </row>
    <row r="31" spans="1:12" s="27" customFormat="1" x14ac:dyDescent="0.25">
      <c r="A31" s="73"/>
      <c r="B31" s="95"/>
      <c r="C31" s="95"/>
      <c r="D31" s="74"/>
      <c r="E31" s="47">
        <v>3132</v>
      </c>
      <c r="F31" s="46">
        <v>0</v>
      </c>
      <c r="G31" s="46">
        <v>0</v>
      </c>
      <c r="H31" s="29">
        <f>H93</f>
        <v>110</v>
      </c>
      <c r="I31" s="29">
        <f>I93</f>
        <v>93.546000000000006</v>
      </c>
      <c r="J31" s="29">
        <f>F31+H31</f>
        <v>110</v>
      </c>
      <c r="K31" s="29">
        <f t="shared" si="2"/>
        <v>93.546000000000006</v>
      </c>
      <c r="L31" s="23"/>
    </row>
    <row r="32" spans="1:12" s="27" customFormat="1" x14ac:dyDescent="0.25">
      <c r="A32" s="73"/>
      <c r="B32" s="95"/>
      <c r="C32" s="95"/>
      <c r="D32" s="74"/>
      <c r="E32" s="47">
        <v>3240</v>
      </c>
      <c r="F32" s="46">
        <v>0</v>
      </c>
      <c r="G32" s="46">
        <v>0</v>
      </c>
      <c r="H32" s="29">
        <f>H56+H90</f>
        <v>7343.4579999999996</v>
      </c>
      <c r="I32" s="29">
        <f>I56+I90</f>
        <v>7328.6219999999994</v>
      </c>
      <c r="J32" s="29">
        <f>F32+H32</f>
        <v>7343.4579999999996</v>
      </c>
      <c r="K32" s="29">
        <f t="shared" si="2"/>
        <v>7328.6219999999994</v>
      </c>
      <c r="L32" s="23"/>
    </row>
    <row r="33" spans="1:12" s="27" customFormat="1" x14ac:dyDescent="0.25">
      <c r="A33" s="75"/>
      <c r="B33" s="96"/>
      <c r="C33" s="96"/>
      <c r="D33" s="76"/>
      <c r="E33" s="48" t="s">
        <v>16</v>
      </c>
      <c r="F33" s="46">
        <f t="shared" ref="F33:K33" si="8">SUM(F15:F32)</f>
        <v>30145.429</v>
      </c>
      <c r="G33" s="46">
        <f t="shared" si="8"/>
        <v>29221.700000000004</v>
      </c>
      <c r="H33" s="29">
        <f t="shared" si="8"/>
        <v>8023.3719999999994</v>
      </c>
      <c r="I33" s="29">
        <f t="shared" si="8"/>
        <v>7900.9659999999994</v>
      </c>
      <c r="J33" s="29">
        <f t="shared" si="8"/>
        <v>38168.801000000007</v>
      </c>
      <c r="K33" s="29">
        <f t="shared" si="8"/>
        <v>37122.666000000005</v>
      </c>
      <c r="L33" s="44">
        <f>K33/J33*100</f>
        <v>97.259188204523369</v>
      </c>
    </row>
    <row r="34" spans="1:12" s="45" customFormat="1" ht="27.6" customHeight="1" x14ac:dyDescent="0.25">
      <c r="A34" s="71" t="s">
        <v>54</v>
      </c>
      <c r="B34" s="72"/>
      <c r="C34" s="71" t="s">
        <v>55</v>
      </c>
      <c r="D34" s="72"/>
      <c r="E34" s="91" t="s">
        <v>69</v>
      </c>
      <c r="F34" s="92"/>
      <c r="G34" s="92"/>
      <c r="H34" s="92"/>
      <c r="I34" s="92"/>
      <c r="J34" s="92"/>
      <c r="K34" s="93"/>
      <c r="L34" s="23"/>
    </row>
    <row r="35" spans="1:12" s="45" customFormat="1" x14ac:dyDescent="0.25">
      <c r="A35" s="73"/>
      <c r="B35" s="74"/>
      <c r="C35" s="73"/>
      <c r="D35" s="74"/>
      <c r="E35" s="31">
        <v>2111</v>
      </c>
      <c r="F35" s="40">
        <v>14901.275</v>
      </c>
      <c r="G35" s="40">
        <v>14901.196</v>
      </c>
      <c r="H35" s="29"/>
      <c r="I35" s="29"/>
      <c r="J35" s="32">
        <f>F35+H35</f>
        <v>14901.275</v>
      </c>
      <c r="K35" s="29">
        <f>G35+I35</f>
        <v>14901.196</v>
      </c>
      <c r="L35" s="23"/>
    </row>
    <row r="36" spans="1:12" s="45" customFormat="1" x14ac:dyDescent="0.25">
      <c r="A36" s="73"/>
      <c r="B36" s="74"/>
      <c r="C36" s="73"/>
      <c r="D36" s="74"/>
      <c r="E36" s="31">
        <v>2120</v>
      </c>
      <c r="F36" s="40">
        <v>3278.2809999999999</v>
      </c>
      <c r="G36" s="40">
        <v>3230.7559999999999</v>
      </c>
      <c r="H36" s="29"/>
      <c r="I36" s="29"/>
      <c r="J36" s="32">
        <f>F36+H36</f>
        <v>3278.2809999999999</v>
      </c>
      <c r="K36" s="29">
        <f t="shared" ref="K36:K48" si="9">G36+I36</f>
        <v>3230.7559999999999</v>
      </c>
      <c r="L36" s="23"/>
    </row>
    <row r="37" spans="1:12" s="45" customFormat="1" x14ac:dyDescent="0.25">
      <c r="A37" s="73"/>
      <c r="B37" s="74"/>
      <c r="C37" s="73"/>
      <c r="D37" s="74"/>
      <c r="E37" s="31">
        <v>2210</v>
      </c>
      <c r="F37" s="40">
        <v>488.60500000000002</v>
      </c>
      <c r="G37" s="40">
        <v>488.53800000000001</v>
      </c>
      <c r="H37" s="29"/>
      <c r="I37" s="29"/>
      <c r="J37" s="32">
        <f>F37+H37</f>
        <v>488.60500000000002</v>
      </c>
      <c r="K37" s="29">
        <f t="shared" si="9"/>
        <v>488.53800000000001</v>
      </c>
      <c r="L37" s="23"/>
    </row>
    <row r="38" spans="1:12" s="45" customFormat="1" x14ac:dyDescent="0.25">
      <c r="A38" s="73"/>
      <c r="B38" s="74"/>
      <c r="C38" s="73"/>
      <c r="D38" s="74"/>
      <c r="E38" s="31">
        <v>2240</v>
      </c>
      <c r="F38" s="40">
        <v>474.02600000000001</v>
      </c>
      <c r="G38" s="40">
        <v>469.41500000000002</v>
      </c>
      <c r="H38" s="29"/>
      <c r="I38" s="29"/>
      <c r="J38" s="32">
        <f>F38+H38</f>
        <v>474.02600000000001</v>
      </c>
      <c r="K38" s="29">
        <f t="shared" si="9"/>
        <v>469.41500000000002</v>
      </c>
      <c r="L38" s="23"/>
    </row>
    <row r="39" spans="1:12" s="45" customFormat="1" x14ac:dyDescent="0.25">
      <c r="A39" s="73"/>
      <c r="B39" s="74"/>
      <c r="C39" s="73"/>
      <c r="D39" s="74"/>
      <c r="E39" s="31">
        <v>2250</v>
      </c>
      <c r="F39" s="40">
        <v>0.73699999999999999</v>
      </c>
      <c r="G39" s="40">
        <v>0.66200000000000003</v>
      </c>
      <c r="H39" s="29"/>
      <c r="I39" s="29"/>
      <c r="J39" s="32">
        <f>F39+H39</f>
        <v>0.73699999999999999</v>
      </c>
      <c r="K39" s="29">
        <f t="shared" si="9"/>
        <v>0.66200000000000003</v>
      </c>
      <c r="L39" s="23"/>
    </row>
    <row r="40" spans="1:12" s="45" customFormat="1" x14ac:dyDescent="0.25">
      <c r="A40" s="73"/>
      <c r="B40" s="74"/>
      <c r="C40" s="73"/>
      <c r="D40" s="74"/>
      <c r="E40" s="31">
        <v>2271</v>
      </c>
      <c r="F40" s="40">
        <v>3.2050000000000001</v>
      </c>
      <c r="G40" s="40">
        <v>2.4</v>
      </c>
      <c r="H40" s="29"/>
      <c r="I40" s="29"/>
      <c r="J40" s="32">
        <f>F40+H40</f>
        <v>3.2050000000000001</v>
      </c>
      <c r="K40" s="29">
        <f t="shared" si="9"/>
        <v>2.4</v>
      </c>
      <c r="L40" s="23"/>
    </row>
    <row r="41" spans="1:12" s="45" customFormat="1" x14ac:dyDescent="0.25">
      <c r="A41" s="73"/>
      <c r="B41" s="74"/>
      <c r="C41" s="73"/>
      <c r="D41" s="74"/>
      <c r="E41" s="31">
        <v>2272</v>
      </c>
      <c r="F41" s="40">
        <v>9.2469999999999999</v>
      </c>
      <c r="G41" s="40">
        <v>7.968</v>
      </c>
      <c r="H41" s="29"/>
      <c r="I41" s="29"/>
      <c r="J41" s="32">
        <f>F41+H41</f>
        <v>9.2469999999999999</v>
      </c>
      <c r="K41" s="29">
        <f t="shared" si="9"/>
        <v>7.968</v>
      </c>
      <c r="L41" s="23"/>
    </row>
    <row r="42" spans="1:12" s="45" customFormat="1" x14ac:dyDescent="0.25">
      <c r="A42" s="73"/>
      <c r="B42" s="74"/>
      <c r="C42" s="73"/>
      <c r="D42" s="74"/>
      <c r="E42" s="31">
        <v>2273</v>
      </c>
      <c r="F42" s="40">
        <v>156.10900000000001</v>
      </c>
      <c r="G42" s="40">
        <v>133.16499999999999</v>
      </c>
      <c r="H42" s="29"/>
      <c r="I42" s="29"/>
      <c r="J42" s="32">
        <f>F42+H42</f>
        <v>156.10900000000001</v>
      </c>
      <c r="K42" s="29">
        <f t="shared" si="9"/>
        <v>133.16499999999999</v>
      </c>
      <c r="L42" s="23"/>
    </row>
    <row r="43" spans="1:12" s="45" customFormat="1" x14ac:dyDescent="0.25">
      <c r="A43" s="73"/>
      <c r="B43" s="74"/>
      <c r="C43" s="73"/>
      <c r="D43" s="74"/>
      <c r="E43" s="31">
        <v>2274</v>
      </c>
      <c r="F43" s="40">
        <v>537.17100000000005</v>
      </c>
      <c r="G43" s="40">
        <v>394.85199999999998</v>
      </c>
      <c r="H43" s="29"/>
      <c r="I43" s="29"/>
      <c r="J43" s="32">
        <f>F43+H43</f>
        <v>537.17100000000005</v>
      </c>
      <c r="K43" s="29">
        <f t="shared" si="9"/>
        <v>394.85199999999998</v>
      </c>
      <c r="L43" s="23"/>
    </row>
    <row r="44" spans="1:12" s="45" customFormat="1" x14ac:dyDescent="0.25">
      <c r="A44" s="73"/>
      <c r="B44" s="74"/>
      <c r="C44" s="73"/>
      <c r="D44" s="74"/>
      <c r="E44" s="31">
        <v>2275</v>
      </c>
      <c r="F44" s="40">
        <v>5.3</v>
      </c>
      <c r="G44" s="40">
        <v>5.2990000000000004</v>
      </c>
      <c r="H44" s="29"/>
      <c r="I44" s="29"/>
      <c r="J44" s="32">
        <f>F44+H44</f>
        <v>5.3</v>
      </c>
      <c r="K44" s="29">
        <f t="shared" si="9"/>
        <v>5.2990000000000004</v>
      </c>
      <c r="L44" s="23"/>
    </row>
    <row r="45" spans="1:12" s="45" customFormat="1" x14ac:dyDescent="0.25">
      <c r="A45" s="73"/>
      <c r="B45" s="74"/>
      <c r="C45" s="73"/>
      <c r="D45" s="74"/>
      <c r="E45" s="31">
        <v>2281</v>
      </c>
      <c r="F45" s="40">
        <v>57.453000000000003</v>
      </c>
      <c r="G45" s="40">
        <v>57.418999999999997</v>
      </c>
      <c r="H45" s="29"/>
      <c r="I45" s="29"/>
      <c r="J45" s="32">
        <f>F45+H45</f>
        <v>57.453000000000003</v>
      </c>
      <c r="K45" s="29">
        <f t="shared" si="9"/>
        <v>57.418999999999997</v>
      </c>
      <c r="L45" s="23"/>
    </row>
    <row r="46" spans="1:12" s="45" customFormat="1" x14ac:dyDescent="0.25">
      <c r="A46" s="73"/>
      <c r="B46" s="74"/>
      <c r="C46" s="73"/>
      <c r="D46" s="74"/>
      <c r="E46" s="31">
        <v>2282</v>
      </c>
      <c r="F46" s="40">
        <v>4.09</v>
      </c>
      <c r="G46" s="40">
        <v>4.016</v>
      </c>
      <c r="H46" s="29"/>
      <c r="I46" s="29"/>
      <c r="J46" s="32">
        <f>F46+H46</f>
        <v>4.09</v>
      </c>
      <c r="K46" s="29">
        <f t="shared" si="9"/>
        <v>4.016</v>
      </c>
      <c r="L46" s="23"/>
    </row>
    <row r="47" spans="1:12" s="45" customFormat="1" x14ac:dyDescent="0.25">
      <c r="A47" s="73"/>
      <c r="B47" s="74"/>
      <c r="C47" s="73"/>
      <c r="D47" s="74"/>
      <c r="E47" s="31">
        <v>2800</v>
      </c>
      <c r="F47" s="40">
        <v>63.151000000000003</v>
      </c>
      <c r="G47" s="40">
        <v>59.234999999999999</v>
      </c>
      <c r="H47" s="29"/>
      <c r="I47" s="29"/>
      <c r="J47" s="32">
        <f>F47+H47</f>
        <v>63.151000000000003</v>
      </c>
      <c r="K47" s="29">
        <f t="shared" si="9"/>
        <v>59.234999999999999</v>
      </c>
      <c r="L47" s="23"/>
    </row>
    <row r="48" spans="1:12" s="45" customFormat="1" x14ac:dyDescent="0.25">
      <c r="A48" s="73"/>
      <c r="B48" s="74"/>
      <c r="C48" s="73"/>
      <c r="D48" s="74"/>
      <c r="E48" s="31">
        <v>3110</v>
      </c>
      <c r="F48" s="40">
        <v>0</v>
      </c>
      <c r="G48" s="40">
        <v>0</v>
      </c>
      <c r="H48" s="40">
        <v>13.8</v>
      </c>
      <c r="I48" s="40">
        <v>13.8</v>
      </c>
      <c r="J48" s="32">
        <f>F48+H48</f>
        <v>13.8</v>
      </c>
      <c r="K48" s="29">
        <f t="shared" si="9"/>
        <v>13.8</v>
      </c>
      <c r="L48" s="23"/>
    </row>
    <row r="49" spans="1:12" s="45" customFormat="1" x14ac:dyDescent="0.25">
      <c r="A49" s="75"/>
      <c r="B49" s="76"/>
      <c r="C49" s="75"/>
      <c r="D49" s="76"/>
      <c r="E49" s="33" t="s">
        <v>16</v>
      </c>
      <c r="F49" s="40">
        <f t="shared" ref="F49:K49" si="10">SUM(F35:F48)</f>
        <v>19978.650000000005</v>
      </c>
      <c r="G49" s="40">
        <f t="shared" si="10"/>
        <v>19754.921000000006</v>
      </c>
      <c r="H49" s="40">
        <f t="shared" si="10"/>
        <v>13.8</v>
      </c>
      <c r="I49" s="40">
        <f t="shared" si="10"/>
        <v>13.8</v>
      </c>
      <c r="J49" s="40">
        <f t="shared" si="10"/>
        <v>19992.450000000004</v>
      </c>
      <c r="K49" s="29">
        <f t="shared" si="10"/>
        <v>19768.721000000005</v>
      </c>
      <c r="L49" s="44">
        <f>K49/J49*100</f>
        <v>98.880932552038402</v>
      </c>
    </row>
    <row r="50" spans="1:12" s="45" customFormat="1" ht="33" customHeight="1" x14ac:dyDescent="0.25">
      <c r="A50" s="71" t="s">
        <v>56</v>
      </c>
      <c r="B50" s="72"/>
      <c r="C50" s="71" t="s">
        <v>78</v>
      </c>
      <c r="D50" s="72"/>
      <c r="E50" s="61" t="s">
        <v>70</v>
      </c>
      <c r="F50" s="62"/>
      <c r="G50" s="62"/>
      <c r="H50" s="62"/>
      <c r="I50" s="62"/>
      <c r="J50" s="62"/>
      <c r="K50" s="63"/>
      <c r="L50" s="23"/>
    </row>
    <row r="51" spans="1:12" s="45" customFormat="1" x14ac:dyDescent="0.25">
      <c r="A51" s="73"/>
      <c r="B51" s="74"/>
      <c r="C51" s="73"/>
      <c r="D51" s="74"/>
      <c r="E51" s="41">
        <v>2240</v>
      </c>
      <c r="F51" s="29">
        <v>0.21199999999999999</v>
      </c>
      <c r="G51" s="29">
        <v>0.16800000000000001</v>
      </c>
      <c r="H51" s="29">
        <v>0</v>
      </c>
      <c r="I51" s="29">
        <v>0</v>
      </c>
      <c r="J51" s="34">
        <f>F51+H51</f>
        <v>0.21199999999999999</v>
      </c>
      <c r="K51" s="35">
        <f t="shared" ref="K51:K52" si="11">G51+I51</f>
        <v>0.16800000000000001</v>
      </c>
      <c r="L51" s="23"/>
    </row>
    <row r="52" spans="1:12" s="45" customFormat="1" x14ac:dyDescent="0.25">
      <c r="A52" s="73"/>
      <c r="B52" s="74"/>
      <c r="C52" s="73"/>
      <c r="D52" s="74"/>
      <c r="E52" s="41">
        <v>2730</v>
      </c>
      <c r="F52" s="29">
        <v>104.87</v>
      </c>
      <c r="G52" s="29">
        <v>95.45</v>
      </c>
      <c r="H52" s="29">
        <v>0</v>
      </c>
      <c r="I52" s="29">
        <v>0</v>
      </c>
      <c r="J52" s="34">
        <f>F52+H52</f>
        <v>104.87</v>
      </c>
      <c r="K52" s="35">
        <f t="shared" si="11"/>
        <v>95.45</v>
      </c>
      <c r="L52" s="23"/>
    </row>
    <row r="53" spans="1:12" s="45" customFormat="1" x14ac:dyDescent="0.25">
      <c r="A53" s="75"/>
      <c r="B53" s="76"/>
      <c r="C53" s="75"/>
      <c r="D53" s="76"/>
      <c r="E53" s="30" t="s">
        <v>16</v>
      </c>
      <c r="F53" s="29">
        <f>F51+F52</f>
        <v>105.08200000000001</v>
      </c>
      <c r="G53" s="29">
        <f>G51+G52</f>
        <v>95.618000000000009</v>
      </c>
      <c r="H53" s="29">
        <f t="shared" ref="H53:K53" si="12">H51+H52</f>
        <v>0</v>
      </c>
      <c r="I53" s="29">
        <f t="shared" si="12"/>
        <v>0</v>
      </c>
      <c r="J53" s="29">
        <f t="shared" si="12"/>
        <v>105.08200000000001</v>
      </c>
      <c r="K53" s="29">
        <f t="shared" si="12"/>
        <v>95.618000000000009</v>
      </c>
      <c r="L53" s="44">
        <f>K53/J53*100</f>
        <v>90.993700157971872</v>
      </c>
    </row>
    <row r="54" spans="1:12" s="45" customFormat="1" ht="15" customHeight="1" x14ac:dyDescent="0.25">
      <c r="A54" s="49" t="s">
        <v>57</v>
      </c>
      <c r="B54" s="50"/>
      <c r="C54" s="77">
        <v>1030</v>
      </c>
      <c r="D54" s="78"/>
      <c r="E54" s="83" t="s">
        <v>71</v>
      </c>
      <c r="F54" s="84"/>
      <c r="G54" s="84"/>
      <c r="H54" s="84"/>
      <c r="I54" s="84"/>
      <c r="J54" s="84"/>
      <c r="K54" s="85"/>
      <c r="L54" s="23"/>
    </row>
    <row r="55" spans="1:12" s="45" customFormat="1" x14ac:dyDescent="0.25">
      <c r="A55" s="51"/>
      <c r="B55" s="52"/>
      <c r="C55" s="79"/>
      <c r="D55" s="80"/>
      <c r="E55" s="41">
        <v>2730</v>
      </c>
      <c r="F55" s="35">
        <v>120.604</v>
      </c>
      <c r="G55" s="35">
        <v>110.471</v>
      </c>
      <c r="H55" s="35"/>
      <c r="I55" s="35"/>
      <c r="J55" s="34">
        <f>F55+H55</f>
        <v>120.604</v>
      </c>
      <c r="K55" s="35">
        <f t="shared" ref="K55" si="13">G55+I55</f>
        <v>110.471</v>
      </c>
      <c r="L55" s="23"/>
    </row>
    <row r="56" spans="1:12" s="45" customFormat="1" x14ac:dyDescent="0.25">
      <c r="A56" s="51"/>
      <c r="B56" s="52"/>
      <c r="C56" s="79"/>
      <c r="D56" s="80"/>
      <c r="E56" s="41">
        <v>3240</v>
      </c>
      <c r="F56" s="35">
        <v>0</v>
      </c>
      <c r="G56" s="35">
        <v>0</v>
      </c>
      <c r="H56" s="35">
        <v>11.625</v>
      </c>
      <c r="I56" s="35">
        <v>11.624000000000001</v>
      </c>
      <c r="J56" s="34">
        <f>F56+H56</f>
        <v>11.625</v>
      </c>
      <c r="K56" s="35">
        <f t="shared" ref="K56" si="14">G56+I56</f>
        <v>11.624000000000001</v>
      </c>
      <c r="L56" s="23"/>
    </row>
    <row r="57" spans="1:12" s="45" customFormat="1" x14ac:dyDescent="0.25">
      <c r="A57" s="53"/>
      <c r="B57" s="54"/>
      <c r="C57" s="81"/>
      <c r="D57" s="82"/>
      <c r="E57" s="30" t="s">
        <v>16</v>
      </c>
      <c r="F57" s="29">
        <f>F55+F56</f>
        <v>120.604</v>
      </c>
      <c r="G57" s="29">
        <f>G55+G56</f>
        <v>110.471</v>
      </c>
      <c r="H57" s="29">
        <f t="shared" ref="H57" si="15">H55+H56</f>
        <v>11.625</v>
      </c>
      <c r="I57" s="29">
        <f t="shared" ref="I57" si="16">I55+I56</f>
        <v>11.624000000000001</v>
      </c>
      <c r="J57" s="29">
        <f t="shared" ref="J57" si="17">J55+J56</f>
        <v>132.22899999999998</v>
      </c>
      <c r="K57" s="29">
        <f t="shared" ref="K57" si="18">K55+K56</f>
        <v>122.095</v>
      </c>
      <c r="L57" s="44">
        <f>K57/J57*100</f>
        <v>92.336023111420346</v>
      </c>
    </row>
    <row r="58" spans="1:12" s="45" customFormat="1" x14ac:dyDescent="0.25">
      <c r="A58" s="49" t="s">
        <v>58</v>
      </c>
      <c r="B58" s="50"/>
      <c r="C58" s="55">
        <v>1070</v>
      </c>
      <c r="D58" s="56"/>
      <c r="E58" s="83" t="s">
        <v>72</v>
      </c>
      <c r="F58" s="84"/>
      <c r="G58" s="84"/>
      <c r="H58" s="84"/>
      <c r="I58" s="84"/>
      <c r="J58" s="84"/>
      <c r="K58" s="85"/>
      <c r="L58" s="23"/>
    </row>
    <row r="59" spans="1:12" s="45" customFormat="1" x14ac:dyDescent="0.25">
      <c r="A59" s="51"/>
      <c r="B59" s="52"/>
      <c r="C59" s="57"/>
      <c r="D59" s="58"/>
      <c r="E59" s="41">
        <v>2730</v>
      </c>
      <c r="F59" s="29">
        <v>28.164000000000001</v>
      </c>
      <c r="G59" s="29">
        <v>26.649000000000001</v>
      </c>
      <c r="H59" s="29">
        <v>0</v>
      </c>
      <c r="I59" s="29">
        <v>0</v>
      </c>
      <c r="J59" s="34">
        <f>F59+H59</f>
        <v>28.164000000000001</v>
      </c>
      <c r="K59" s="35">
        <f t="shared" ref="K59" si="19">G59+I59</f>
        <v>26.649000000000001</v>
      </c>
      <c r="L59" s="23"/>
    </row>
    <row r="60" spans="1:12" s="45" customFormat="1" x14ac:dyDescent="0.25">
      <c r="A60" s="53"/>
      <c r="B60" s="54"/>
      <c r="C60" s="59"/>
      <c r="D60" s="60"/>
      <c r="E60" s="30" t="s">
        <v>16</v>
      </c>
      <c r="F60" s="35">
        <f t="shared" ref="F60:K60" si="20">F59</f>
        <v>28.164000000000001</v>
      </c>
      <c r="G60" s="35">
        <f t="shared" si="20"/>
        <v>26.649000000000001</v>
      </c>
      <c r="H60" s="35">
        <f t="shared" si="20"/>
        <v>0</v>
      </c>
      <c r="I60" s="35">
        <f t="shared" si="20"/>
        <v>0</v>
      </c>
      <c r="J60" s="35">
        <f t="shared" si="20"/>
        <v>28.164000000000001</v>
      </c>
      <c r="K60" s="35">
        <f t="shared" si="20"/>
        <v>26.649000000000001</v>
      </c>
      <c r="L60" s="44">
        <f>K60/J60*100</f>
        <v>94.620792501065182</v>
      </c>
    </row>
    <row r="61" spans="1:12" s="45" customFormat="1" ht="20.25" customHeight="1" x14ac:dyDescent="0.25">
      <c r="A61" s="49" t="s">
        <v>59</v>
      </c>
      <c r="B61" s="50"/>
      <c r="C61" s="55">
        <v>1070</v>
      </c>
      <c r="D61" s="56"/>
      <c r="E61" s="64" t="s">
        <v>73</v>
      </c>
      <c r="F61" s="65"/>
      <c r="G61" s="65"/>
      <c r="H61" s="65"/>
      <c r="I61" s="65"/>
      <c r="J61" s="65"/>
      <c r="K61" s="66"/>
      <c r="L61" s="23"/>
    </row>
    <row r="62" spans="1:12" s="45" customFormat="1" x14ac:dyDescent="0.25">
      <c r="A62" s="51"/>
      <c r="B62" s="52"/>
      <c r="C62" s="57"/>
      <c r="D62" s="58"/>
      <c r="E62" s="41">
        <v>2730</v>
      </c>
      <c r="F62" s="29">
        <v>171.595</v>
      </c>
      <c r="G62" s="29">
        <v>107.17</v>
      </c>
      <c r="H62" s="29">
        <v>0</v>
      </c>
      <c r="I62" s="29">
        <v>0</v>
      </c>
      <c r="J62" s="34">
        <f>F62+H62</f>
        <v>171.595</v>
      </c>
      <c r="K62" s="35">
        <f t="shared" ref="K62" si="21">G62+I62</f>
        <v>107.17</v>
      </c>
      <c r="L62" s="23"/>
    </row>
    <row r="63" spans="1:12" s="45" customFormat="1" x14ac:dyDescent="0.25">
      <c r="A63" s="53"/>
      <c r="B63" s="54"/>
      <c r="C63" s="59"/>
      <c r="D63" s="60"/>
      <c r="E63" s="30" t="s">
        <v>16</v>
      </c>
      <c r="F63" s="35">
        <f t="shared" ref="F63:K63" si="22">F62</f>
        <v>171.595</v>
      </c>
      <c r="G63" s="35">
        <f t="shared" si="22"/>
        <v>107.17</v>
      </c>
      <c r="H63" s="35">
        <f t="shared" si="22"/>
        <v>0</v>
      </c>
      <c r="I63" s="35">
        <f t="shared" si="22"/>
        <v>0</v>
      </c>
      <c r="J63" s="35">
        <f t="shared" si="22"/>
        <v>171.595</v>
      </c>
      <c r="K63" s="35">
        <f t="shared" si="22"/>
        <v>107.17</v>
      </c>
      <c r="L63" s="44">
        <f>K63/J63*100</f>
        <v>62.45519974358227</v>
      </c>
    </row>
    <row r="64" spans="1:12" s="45" customFormat="1" ht="33.75" customHeight="1" x14ac:dyDescent="0.25">
      <c r="A64" s="49" t="s">
        <v>60</v>
      </c>
      <c r="B64" s="50"/>
      <c r="C64" s="49" t="s">
        <v>80</v>
      </c>
      <c r="D64" s="50"/>
      <c r="E64" s="61" t="s">
        <v>74</v>
      </c>
      <c r="F64" s="62"/>
      <c r="G64" s="62"/>
      <c r="H64" s="62"/>
      <c r="I64" s="62"/>
      <c r="J64" s="62"/>
      <c r="K64" s="63"/>
      <c r="L64" s="23"/>
    </row>
    <row r="65" spans="1:12" s="45" customFormat="1" x14ac:dyDescent="0.25">
      <c r="A65" s="51"/>
      <c r="B65" s="52"/>
      <c r="C65" s="51"/>
      <c r="D65" s="52"/>
      <c r="E65" s="41">
        <v>2111</v>
      </c>
      <c r="F65" s="35">
        <v>6311.6880000000001</v>
      </c>
      <c r="G65" s="35">
        <v>6311.451</v>
      </c>
      <c r="H65" s="35">
        <v>69.753</v>
      </c>
      <c r="I65" s="35"/>
      <c r="J65" s="34">
        <f>F65+H65</f>
        <v>6381.4409999999998</v>
      </c>
      <c r="K65" s="35">
        <f t="shared" ref="K65:K76" si="23">G65+I65</f>
        <v>6311.451</v>
      </c>
      <c r="L65" s="23"/>
    </row>
    <row r="66" spans="1:12" s="45" customFormat="1" x14ac:dyDescent="0.25">
      <c r="A66" s="51"/>
      <c r="B66" s="52"/>
      <c r="C66" s="51"/>
      <c r="D66" s="52"/>
      <c r="E66" s="41">
        <v>2120</v>
      </c>
      <c r="F66" s="35">
        <v>1386.893</v>
      </c>
      <c r="G66" s="35">
        <v>1377.4860000000001</v>
      </c>
      <c r="H66" s="35">
        <v>15.346</v>
      </c>
      <c r="I66" s="35"/>
      <c r="J66" s="34">
        <f>F66+H66</f>
        <v>1402.239</v>
      </c>
      <c r="K66" s="35">
        <f t="shared" si="23"/>
        <v>1377.4860000000001</v>
      </c>
      <c r="L66" s="23"/>
    </row>
    <row r="67" spans="1:12" s="45" customFormat="1" x14ac:dyDescent="0.25">
      <c r="A67" s="51"/>
      <c r="B67" s="52"/>
      <c r="C67" s="51"/>
      <c r="D67" s="52"/>
      <c r="E67" s="41">
        <v>2210</v>
      </c>
      <c r="F67" s="35">
        <v>220.976</v>
      </c>
      <c r="G67" s="35">
        <v>220.89699999999999</v>
      </c>
      <c r="H67" s="35">
        <f>7.951+116.902</f>
        <v>124.85299999999999</v>
      </c>
      <c r="I67" s="35">
        <f>5.985+116.901</f>
        <v>122.886</v>
      </c>
      <c r="J67" s="34">
        <f>F67+H67</f>
        <v>345.82900000000001</v>
      </c>
      <c r="K67" s="35">
        <f t="shared" si="23"/>
        <v>343.78300000000002</v>
      </c>
      <c r="L67" s="23"/>
    </row>
    <row r="68" spans="1:12" s="45" customFormat="1" x14ac:dyDescent="0.25">
      <c r="A68" s="51"/>
      <c r="B68" s="52"/>
      <c r="C68" s="51"/>
      <c r="D68" s="52"/>
      <c r="E68" s="41">
        <v>2230</v>
      </c>
      <c r="F68" s="35"/>
      <c r="G68" s="35"/>
      <c r="H68" s="35">
        <v>199.774</v>
      </c>
      <c r="I68" s="35">
        <v>199.774</v>
      </c>
      <c r="J68" s="34">
        <f>F68+H68</f>
        <v>199.774</v>
      </c>
      <c r="K68" s="35">
        <f t="shared" si="23"/>
        <v>199.774</v>
      </c>
      <c r="L68" s="23"/>
    </row>
    <row r="69" spans="1:12" s="45" customFormat="1" x14ac:dyDescent="0.25">
      <c r="A69" s="51"/>
      <c r="B69" s="52"/>
      <c r="C69" s="51"/>
      <c r="D69" s="52"/>
      <c r="E69" s="41">
        <v>2240</v>
      </c>
      <c r="F69" s="35">
        <v>63.314999999999998</v>
      </c>
      <c r="G69" s="35">
        <v>61.73</v>
      </c>
      <c r="H69" s="35">
        <v>7.95</v>
      </c>
      <c r="I69" s="35">
        <v>3.9</v>
      </c>
      <c r="J69" s="34">
        <f>F69+H69</f>
        <v>71.265000000000001</v>
      </c>
      <c r="K69" s="35">
        <f t="shared" si="23"/>
        <v>65.63</v>
      </c>
      <c r="L69" s="23"/>
    </row>
    <row r="70" spans="1:12" s="45" customFormat="1" x14ac:dyDescent="0.25">
      <c r="A70" s="51"/>
      <c r="B70" s="52"/>
      <c r="C70" s="51"/>
      <c r="D70" s="52"/>
      <c r="E70" s="41">
        <v>2272</v>
      </c>
      <c r="F70" s="35">
        <v>4.8170000000000002</v>
      </c>
      <c r="G70" s="35">
        <v>4.7640000000000002</v>
      </c>
      <c r="H70" s="35"/>
      <c r="I70" s="35"/>
      <c r="J70" s="34">
        <f>F70+H70</f>
        <v>4.8170000000000002</v>
      </c>
      <c r="K70" s="35">
        <f t="shared" si="23"/>
        <v>4.7640000000000002</v>
      </c>
      <c r="L70" s="23"/>
    </row>
    <row r="71" spans="1:12" s="45" customFormat="1" x14ac:dyDescent="0.25">
      <c r="A71" s="51"/>
      <c r="B71" s="52"/>
      <c r="C71" s="51"/>
      <c r="D71" s="52"/>
      <c r="E71" s="41">
        <v>2273</v>
      </c>
      <c r="F71" s="35">
        <v>22.524000000000001</v>
      </c>
      <c r="G71" s="35">
        <v>22.513999999999999</v>
      </c>
      <c r="H71" s="35"/>
      <c r="I71" s="35"/>
      <c r="J71" s="34">
        <f>F71+H71</f>
        <v>22.524000000000001</v>
      </c>
      <c r="K71" s="35">
        <f t="shared" si="23"/>
        <v>22.513999999999999</v>
      </c>
      <c r="L71" s="23"/>
    </row>
    <row r="72" spans="1:12" s="45" customFormat="1" x14ac:dyDescent="0.25">
      <c r="A72" s="51"/>
      <c r="B72" s="52"/>
      <c r="C72" s="51"/>
      <c r="D72" s="52"/>
      <c r="E72" s="41">
        <v>2274</v>
      </c>
      <c r="F72" s="35">
        <v>128.08000000000001</v>
      </c>
      <c r="G72" s="35">
        <v>115.32</v>
      </c>
      <c r="H72" s="35"/>
      <c r="I72" s="35"/>
      <c r="J72" s="34">
        <f>F72+H72</f>
        <v>128.08000000000001</v>
      </c>
      <c r="K72" s="35">
        <f t="shared" si="23"/>
        <v>115.32</v>
      </c>
      <c r="L72" s="23"/>
    </row>
    <row r="73" spans="1:12" s="45" customFormat="1" x14ac:dyDescent="0.25">
      <c r="A73" s="51"/>
      <c r="B73" s="52"/>
      <c r="C73" s="51"/>
      <c r="D73" s="52"/>
      <c r="E73" s="41">
        <v>2275</v>
      </c>
      <c r="F73" s="35">
        <v>3.4449999999999998</v>
      </c>
      <c r="G73" s="35">
        <v>3.4449999999999998</v>
      </c>
      <c r="H73" s="35"/>
      <c r="I73" s="35"/>
      <c r="J73" s="34">
        <f>F73+H73</f>
        <v>3.4449999999999998</v>
      </c>
      <c r="K73" s="35">
        <f t="shared" si="23"/>
        <v>3.4449999999999998</v>
      </c>
      <c r="L73" s="23"/>
    </row>
    <row r="74" spans="1:12" s="45" customFormat="1" x14ac:dyDescent="0.25">
      <c r="A74" s="51"/>
      <c r="B74" s="52"/>
      <c r="C74" s="51"/>
      <c r="D74" s="52"/>
      <c r="E74" s="41">
        <v>2282</v>
      </c>
      <c r="F74" s="35">
        <v>1.05</v>
      </c>
      <c r="G74" s="35">
        <v>1.05</v>
      </c>
      <c r="H74" s="35"/>
      <c r="I74" s="35"/>
      <c r="J74" s="34">
        <f>F74+H74</f>
        <v>1.05</v>
      </c>
      <c r="K74" s="35">
        <f t="shared" si="23"/>
        <v>1.05</v>
      </c>
      <c r="L74" s="23"/>
    </row>
    <row r="75" spans="1:12" s="45" customFormat="1" x14ac:dyDescent="0.25">
      <c r="A75" s="51"/>
      <c r="B75" s="52"/>
      <c r="C75" s="51"/>
      <c r="D75" s="52"/>
      <c r="E75" s="41">
        <v>2800</v>
      </c>
      <c r="F75" s="35">
        <v>1.6859999999999999</v>
      </c>
      <c r="G75" s="35">
        <v>1.6759999999999999</v>
      </c>
      <c r="H75" s="35"/>
      <c r="I75" s="35"/>
      <c r="J75" s="34">
        <f>F75+H75</f>
        <v>1.6859999999999999</v>
      </c>
      <c r="K75" s="35">
        <f t="shared" si="23"/>
        <v>1.6759999999999999</v>
      </c>
      <c r="L75" s="23"/>
    </row>
    <row r="76" spans="1:12" s="45" customFormat="1" x14ac:dyDescent="0.25">
      <c r="A76" s="51"/>
      <c r="B76" s="52"/>
      <c r="C76" s="51"/>
      <c r="D76" s="52"/>
      <c r="E76" s="41">
        <v>3110</v>
      </c>
      <c r="F76" s="35">
        <v>0</v>
      </c>
      <c r="G76" s="35">
        <v>0</v>
      </c>
      <c r="H76" s="35">
        <v>87.67</v>
      </c>
      <c r="I76" s="35">
        <v>87.67</v>
      </c>
      <c r="J76" s="34">
        <f>F76+H76</f>
        <v>87.67</v>
      </c>
      <c r="K76" s="35">
        <f t="shared" si="23"/>
        <v>87.67</v>
      </c>
      <c r="L76" s="23"/>
    </row>
    <row r="77" spans="1:12" s="45" customFormat="1" x14ac:dyDescent="0.25">
      <c r="A77" s="53"/>
      <c r="B77" s="54"/>
      <c r="C77" s="53"/>
      <c r="D77" s="54"/>
      <c r="E77" s="30" t="s">
        <v>16</v>
      </c>
      <c r="F77" s="35">
        <f>SUM(F65:F76)</f>
        <v>8144.4739999999993</v>
      </c>
      <c r="G77" s="35">
        <f>SUM(G65:G76)</f>
        <v>8120.3329999999996</v>
      </c>
      <c r="H77" s="35">
        <f>SUM(H65:H76)</f>
        <v>505.346</v>
      </c>
      <c r="I77" s="35">
        <f t="shared" ref="I77:K77" si="24">SUM(I65:I76)</f>
        <v>414.22999999999996</v>
      </c>
      <c r="J77" s="35">
        <f t="shared" si="24"/>
        <v>8649.8199999999961</v>
      </c>
      <c r="K77" s="35">
        <f t="shared" si="24"/>
        <v>8534.5629999999965</v>
      </c>
      <c r="L77" s="44">
        <f>K77/J77*100</f>
        <v>98.667521405069706</v>
      </c>
    </row>
    <row r="78" spans="1:12" s="45" customFormat="1" ht="41.45" customHeight="1" x14ac:dyDescent="0.25">
      <c r="A78" s="49" t="s">
        <v>61</v>
      </c>
      <c r="B78" s="50"/>
      <c r="C78" s="55">
        <v>1010</v>
      </c>
      <c r="D78" s="56"/>
      <c r="E78" s="61" t="s">
        <v>75</v>
      </c>
      <c r="F78" s="62"/>
      <c r="G78" s="62"/>
      <c r="H78" s="62"/>
      <c r="I78" s="62"/>
      <c r="J78" s="62"/>
      <c r="K78" s="63"/>
      <c r="L78" s="23"/>
    </row>
    <row r="79" spans="1:12" s="45" customFormat="1" x14ac:dyDescent="0.25">
      <c r="A79" s="51"/>
      <c r="B79" s="52"/>
      <c r="C79" s="57"/>
      <c r="D79" s="58"/>
      <c r="E79" s="41">
        <v>2240</v>
      </c>
      <c r="F79" s="29">
        <v>0.23100000000000001</v>
      </c>
      <c r="G79" s="29">
        <v>5.2999999999999999E-2</v>
      </c>
      <c r="H79" s="29">
        <v>0</v>
      </c>
      <c r="I79" s="29">
        <v>0</v>
      </c>
      <c r="J79" s="34">
        <f>F79+H79</f>
        <v>0.23100000000000001</v>
      </c>
      <c r="K79" s="35">
        <f t="shared" ref="K79:K80" si="25">G79+I79</f>
        <v>5.2999999999999999E-2</v>
      </c>
      <c r="L79" s="23"/>
    </row>
    <row r="80" spans="1:12" s="45" customFormat="1" x14ac:dyDescent="0.25">
      <c r="A80" s="51"/>
      <c r="B80" s="52"/>
      <c r="C80" s="57"/>
      <c r="D80" s="58"/>
      <c r="E80" s="41">
        <v>2730</v>
      </c>
      <c r="F80" s="29">
        <v>748.18100000000004</v>
      </c>
      <c r="G80" s="29">
        <v>372.81700000000001</v>
      </c>
      <c r="H80" s="29">
        <v>0</v>
      </c>
      <c r="I80" s="29">
        <v>0</v>
      </c>
      <c r="J80" s="34">
        <f>F80+H80</f>
        <v>748.18100000000004</v>
      </c>
      <c r="K80" s="35">
        <f t="shared" si="25"/>
        <v>372.81700000000001</v>
      </c>
      <c r="L80" s="23"/>
    </row>
    <row r="81" spans="1:12" s="45" customFormat="1" x14ac:dyDescent="0.25">
      <c r="A81" s="53"/>
      <c r="B81" s="54"/>
      <c r="C81" s="59"/>
      <c r="D81" s="60"/>
      <c r="E81" s="36" t="s">
        <v>16</v>
      </c>
      <c r="F81" s="29">
        <f>F79+F80</f>
        <v>748.41200000000003</v>
      </c>
      <c r="G81" s="29">
        <f>G79+G80</f>
        <v>372.87</v>
      </c>
      <c r="H81" s="29">
        <f t="shared" ref="H81" si="26">H79+H80</f>
        <v>0</v>
      </c>
      <c r="I81" s="29">
        <f t="shared" ref="I81" si="27">I79+I80</f>
        <v>0</v>
      </c>
      <c r="J81" s="29">
        <f t="shared" ref="J81" si="28">J79+J80</f>
        <v>748.41200000000003</v>
      </c>
      <c r="K81" s="29">
        <f t="shared" ref="K81" si="29">K79+K80</f>
        <v>372.87</v>
      </c>
      <c r="L81" s="44">
        <f>K81/J81*100</f>
        <v>49.821488698738122</v>
      </c>
    </row>
    <row r="82" spans="1:12" s="45" customFormat="1" ht="50.25" customHeight="1" x14ac:dyDescent="0.25">
      <c r="A82" s="49" t="s">
        <v>62</v>
      </c>
      <c r="B82" s="50"/>
      <c r="C82" s="55">
        <v>1060</v>
      </c>
      <c r="D82" s="56"/>
      <c r="E82" s="61" t="s">
        <v>87</v>
      </c>
      <c r="F82" s="62"/>
      <c r="G82" s="62"/>
      <c r="H82" s="62"/>
      <c r="I82" s="62"/>
      <c r="J82" s="62"/>
      <c r="K82" s="63"/>
      <c r="L82" s="23"/>
    </row>
    <row r="83" spans="1:12" s="45" customFormat="1" x14ac:dyDescent="0.25">
      <c r="A83" s="51"/>
      <c r="B83" s="52"/>
      <c r="C83" s="57"/>
      <c r="D83" s="58"/>
      <c r="E83" s="41">
        <v>2730</v>
      </c>
      <c r="F83" s="29">
        <v>186.59399999999999</v>
      </c>
      <c r="G83" s="29">
        <v>151.31399999999999</v>
      </c>
      <c r="H83" s="29">
        <v>0</v>
      </c>
      <c r="I83" s="29">
        <v>0</v>
      </c>
      <c r="J83" s="34">
        <f>F83+H83</f>
        <v>186.59399999999999</v>
      </c>
      <c r="K83" s="35">
        <f t="shared" ref="K83" si="30">G83+I83</f>
        <v>151.31399999999999</v>
      </c>
      <c r="L83" s="23"/>
    </row>
    <row r="84" spans="1:12" s="45" customFormat="1" x14ac:dyDescent="0.25">
      <c r="A84" s="53"/>
      <c r="B84" s="54"/>
      <c r="C84" s="59"/>
      <c r="D84" s="60"/>
      <c r="E84" s="30" t="s">
        <v>16</v>
      </c>
      <c r="F84" s="35">
        <f t="shared" ref="F84:K84" si="31">F83</f>
        <v>186.59399999999999</v>
      </c>
      <c r="G84" s="35">
        <f t="shared" si="31"/>
        <v>151.31399999999999</v>
      </c>
      <c r="H84" s="35">
        <f t="shared" si="31"/>
        <v>0</v>
      </c>
      <c r="I84" s="35">
        <f t="shared" si="31"/>
        <v>0</v>
      </c>
      <c r="J84" s="35">
        <f t="shared" si="31"/>
        <v>186.59399999999999</v>
      </c>
      <c r="K84" s="35">
        <f t="shared" si="31"/>
        <v>151.31399999999999</v>
      </c>
      <c r="L84" s="44">
        <f>K84/J84*100</f>
        <v>81.092639634714942</v>
      </c>
    </row>
    <row r="85" spans="1:12" s="45" customFormat="1" x14ac:dyDescent="0.25">
      <c r="A85" s="49" t="s">
        <v>63</v>
      </c>
      <c r="B85" s="50"/>
      <c r="C85" s="55">
        <v>1090</v>
      </c>
      <c r="D85" s="56"/>
      <c r="E85" s="83" t="s">
        <v>76</v>
      </c>
      <c r="F85" s="84"/>
      <c r="G85" s="84"/>
      <c r="H85" s="84"/>
      <c r="I85" s="84"/>
      <c r="J85" s="84"/>
      <c r="K85" s="85"/>
      <c r="L85" s="23"/>
    </row>
    <row r="86" spans="1:12" s="45" customFormat="1" x14ac:dyDescent="0.25">
      <c r="A86" s="51"/>
      <c r="B86" s="52"/>
      <c r="C86" s="57"/>
      <c r="D86" s="58"/>
      <c r="E86" s="41">
        <v>2240</v>
      </c>
      <c r="F86" s="29">
        <v>2.86</v>
      </c>
      <c r="G86" s="29">
        <v>2.31</v>
      </c>
      <c r="H86" s="29">
        <v>0</v>
      </c>
      <c r="I86" s="29">
        <v>0</v>
      </c>
      <c r="J86" s="34">
        <f>F86+H86</f>
        <v>2.86</v>
      </c>
      <c r="K86" s="35">
        <f t="shared" ref="K86:K87" si="32">G86+I86</f>
        <v>2.31</v>
      </c>
      <c r="L86" s="23"/>
    </row>
    <row r="87" spans="1:12" s="45" customFormat="1" x14ac:dyDescent="0.25">
      <c r="A87" s="51"/>
      <c r="B87" s="52"/>
      <c r="C87" s="57"/>
      <c r="D87" s="58"/>
      <c r="E87" s="41">
        <v>2730</v>
      </c>
      <c r="F87" s="29">
        <v>658.99400000000003</v>
      </c>
      <c r="G87" s="29">
        <v>506.69299999999998</v>
      </c>
      <c r="H87" s="29">
        <v>0</v>
      </c>
      <c r="I87" s="29">
        <v>0</v>
      </c>
      <c r="J87" s="34">
        <f>F87+H87</f>
        <v>658.99400000000003</v>
      </c>
      <c r="K87" s="35">
        <f t="shared" si="32"/>
        <v>506.69299999999998</v>
      </c>
      <c r="L87" s="23"/>
    </row>
    <row r="88" spans="1:12" s="45" customFormat="1" x14ac:dyDescent="0.25">
      <c r="A88" s="53"/>
      <c r="B88" s="54"/>
      <c r="C88" s="59"/>
      <c r="D88" s="60"/>
      <c r="E88" s="36" t="s">
        <v>16</v>
      </c>
      <c r="F88" s="29">
        <f>F86+F87</f>
        <v>661.85400000000004</v>
      </c>
      <c r="G88" s="29">
        <f>G86+G87</f>
        <v>509.00299999999999</v>
      </c>
      <c r="H88" s="29">
        <f t="shared" ref="H88" si="33">H86+H87</f>
        <v>0</v>
      </c>
      <c r="I88" s="29">
        <f t="shared" ref="I88" si="34">I86+I87</f>
        <v>0</v>
      </c>
      <c r="J88" s="29">
        <f t="shared" ref="J88" si="35">J86+J87</f>
        <v>661.85400000000004</v>
      </c>
      <c r="K88" s="29">
        <f t="shared" ref="K88" si="36">K86+K87</f>
        <v>509.00299999999999</v>
      </c>
      <c r="L88" s="44">
        <f>K88/J88*100</f>
        <v>76.905631755643995</v>
      </c>
    </row>
    <row r="89" spans="1:12" s="45" customFormat="1" ht="48" customHeight="1" x14ac:dyDescent="0.25">
      <c r="A89" s="49" t="s">
        <v>81</v>
      </c>
      <c r="B89" s="50"/>
      <c r="C89" s="49" t="s">
        <v>77</v>
      </c>
      <c r="D89" s="50"/>
      <c r="E89" s="61" t="s">
        <v>82</v>
      </c>
      <c r="F89" s="62"/>
      <c r="G89" s="62"/>
      <c r="H89" s="62"/>
      <c r="I89" s="62"/>
      <c r="J89" s="62"/>
      <c r="K89" s="63"/>
      <c r="L89" s="23"/>
    </row>
    <row r="90" spans="1:12" s="45" customFormat="1" x14ac:dyDescent="0.25">
      <c r="A90" s="51"/>
      <c r="B90" s="52"/>
      <c r="C90" s="51"/>
      <c r="D90" s="52"/>
      <c r="E90" s="41">
        <v>3240</v>
      </c>
      <c r="F90" s="29">
        <v>0</v>
      </c>
      <c r="G90" s="29">
        <v>0</v>
      </c>
      <c r="H90" s="29">
        <v>7331.8329999999996</v>
      </c>
      <c r="I90" s="29">
        <v>7316.9979999999996</v>
      </c>
      <c r="J90" s="29">
        <f>F90+H90</f>
        <v>7331.8329999999996</v>
      </c>
      <c r="K90" s="29">
        <f t="shared" ref="K90" si="37">G90+I90</f>
        <v>7316.9979999999996</v>
      </c>
      <c r="L90" s="23"/>
    </row>
    <row r="91" spans="1:12" s="45" customFormat="1" x14ac:dyDescent="0.25">
      <c r="A91" s="53"/>
      <c r="B91" s="54"/>
      <c r="C91" s="53"/>
      <c r="D91" s="54"/>
      <c r="E91" s="36" t="s">
        <v>16</v>
      </c>
      <c r="F91" s="29">
        <f>F90</f>
        <v>0</v>
      </c>
      <c r="G91" s="29">
        <f t="shared" ref="G91:K91" si="38">G90</f>
        <v>0</v>
      </c>
      <c r="H91" s="29">
        <f t="shared" si="38"/>
        <v>7331.8329999999996</v>
      </c>
      <c r="I91" s="29">
        <f t="shared" si="38"/>
        <v>7316.9979999999996</v>
      </c>
      <c r="J91" s="29">
        <f t="shared" si="38"/>
        <v>7331.8329999999996</v>
      </c>
      <c r="K91" s="29">
        <f t="shared" si="38"/>
        <v>7316.9979999999996</v>
      </c>
      <c r="L91" s="44">
        <f>K91/J91*100</f>
        <v>99.797663149174284</v>
      </c>
    </row>
    <row r="92" spans="1:12" s="45" customFormat="1" ht="19.5" customHeight="1" x14ac:dyDescent="0.25">
      <c r="A92" s="49" t="s">
        <v>88</v>
      </c>
      <c r="B92" s="50"/>
      <c r="C92" s="49" t="s">
        <v>89</v>
      </c>
      <c r="D92" s="50"/>
      <c r="E92" s="61" t="s">
        <v>90</v>
      </c>
      <c r="F92" s="62"/>
      <c r="G92" s="62"/>
      <c r="H92" s="62"/>
      <c r="I92" s="62"/>
      <c r="J92" s="62"/>
      <c r="K92" s="63"/>
      <c r="L92" s="23"/>
    </row>
    <row r="93" spans="1:12" s="45" customFormat="1" x14ac:dyDescent="0.25">
      <c r="A93" s="51"/>
      <c r="B93" s="52"/>
      <c r="C93" s="51"/>
      <c r="D93" s="52"/>
      <c r="E93" s="41">
        <v>3132</v>
      </c>
      <c r="F93" s="29">
        <v>0</v>
      </c>
      <c r="G93" s="29">
        <v>0</v>
      </c>
      <c r="H93" s="29">
        <v>110</v>
      </c>
      <c r="I93" s="29">
        <v>93.546000000000006</v>
      </c>
      <c r="J93" s="34">
        <f>F93+H93</f>
        <v>110</v>
      </c>
      <c r="K93" s="35">
        <f t="shared" ref="K93" si="39">G93+I93</f>
        <v>93.546000000000006</v>
      </c>
      <c r="L93" s="23"/>
    </row>
    <row r="94" spans="1:12" s="45" customFormat="1" x14ac:dyDescent="0.25">
      <c r="A94" s="53"/>
      <c r="B94" s="54"/>
      <c r="C94" s="53"/>
      <c r="D94" s="54"/>
      <c r="E94" s="30" t="s">
        <v>16</v>
      </c>
      <c r="F94" s="35">
        <f t="shared" ref="F94:K94" si="40">F93</f>
        <v>0</v>
      </c>
      <c r="G94" s="35">
        <f t="shared" si="40"/>
        <v>0</v>
      </c>
      <c r="H94" s="35">
        <f t="shared" si="40"/>
        <v>110</v>
      </c>
      <c r="I94" s="35">
        <f t="shared" si="40"/>
        <v>93.546000000000006</v>
      </c>
      <c r="J94" s="35">
        <f t="shared" si="40"/>
        <v>110</v>
      </c>
      <c r="K94" s="35">
        <f t="shared" si="40"/>
        <v>93.546000000000006</v>
      </c>
      <c r="L94" s="44">
        <f>K94/J94*100</f>
        <v>85.041818181818186</v>
      </c>
    </row>
    <row r="95" spans="1:12" s="27" customFormat="1" ht="30" customHeight="1" x14ac:dyDescent="0.25">
      <c r="A95" s="49" t="s">
        <v>91</v>
      </c>
      <c r="B95" s="50"/>
      <c r="C95" s="55">
        <v>133</v>
      </c>
      <c r="D95" s="56"/>
      <c r="E95" s="61" t="s">
        <v>92</v>
      </c>
      <c r="F95" s="62"/>
      <c r="G95" s="62"/>
      <c r="H95" s="62"/>
      <c r="I95" s="62"/>
      <c r="J95" s="62"/>
      <c r="K95" s="63"/>
      <c r="L95" s="23"/>
    </row>
    <row r="96" spans="1:12" s="27" customFormat="1" x14ac:dyDescent="0.25">
      <c r="A96" s="51"/>
      <c r="B96" s="52"/>
      <c r="C96" s="57"/>
      <c r="D96" s="58"/>
      <c r="E96" s="41">
        <v>2210</v>
      </c>
      <c r="F96" s="29">
        <v>0</v>
      </c>
      <c r="G96" s="29">
        <v>0</v>
      </c>
      <c r="H96" s="29">
        <v>21.911000000000001</v>
      </c>
      <c r="I96" s="29">
        <v>21.911000000000001</v>
      </c>
      <c r="J96" s="34">
        <f>F96+H96</f>
        <v>21.911000000000001</v>
      </c>
      <c r="K96" s="35">
        <f t="shared" ref="K96:K97" si="41">G96+I96</f>
        <v>21.911000000000001</v>
      </c>
      <c r="L96" s="23"/>
    </row>
    <row r="97" spans="1:12" s="27" customFormat="1" x14ac:dyDescent="0.25">
      <c r="A97" s="51"/>
      <c r="B97" s="52"/>
      <c r="C97" s="57"/>
      <c r="D97" s="58"/>
      <c r="E97" s="41">
        <v>3110</v>
      </c>
      <c r="F97" s="29">
        <v>0</v>
      </c>
      <c r="G97" s="29">
        <v>0</v>
      </c>
      <c r="H97" s="29">
        <v>28.856999999999999</v>
      </c>
      <c r="I97" s="29">
        <v>28.856999999999999</v>
      </c>
      <c r="J97" s="34">
        <f>F97+H97</f>
        <v>28.856999999999999</v>
      </c>
      <c r="K97" s="35">
        <f t="shared" si="41"/>
        <v>28.856999999999999</v>
      </c>
      <c r="L97" s="23"/>
    </row>
    <row r="98" spans="1:12" s="27" customFormat="1" x14ac:dyDescent="0.25">
      <c r="A98" s="53"/>
      <c r="B98" s="54"/>
      <c r="C98" s="59"/>
      <c r="D98" s="60"/>
      <c r="E98" s="36" t="s">
        <v>16</v>
      </c>
      <c r="F98" s="29">
        <f>F96+F97</f>
        <v>0</v>
      </c>
      <c r="G98" s="29">
        <f>G96+G97</f>
        <v>0</v>
      </c>
      <c r="H98" s="29">
        <f t="shared" ref="H98:K98" si="42">H96+H97</f>
        <v>50.768000000000001</v>
      </c>
      <c r="I98" s="29">
        <f t="shared" si="42"/>
        <v>50.768000000000001</v>
      </c>
      <c r="J98" s="29">
        <f t="shared" si="42"/>
        <v>50.768000000000001</v>
      </c>
      <c r="K98" s="29">
        <f t="shared" si="42"/>
        <v>50.768000000000001</v>
      </c>
      <c r="L98" s="44">
        <f>K98/J98*100</f>
        <v>100</v>
      </c>
    </row>
    <row r="99" spans="1:12" s="27" customFormat="1" x14ac:dyDescent="0.25">
      <c r="A99" s="37"/>
      <c r="B99" s="37"/>
      <c r="C99" s="37"/>
      <c r="D99" s="37"/>
      <c r="E99" s="37"/>
      <c r="F99" s="38"/>
      <c r="G99" s="38"/>
      <c r="H99" s="38"/>
      <c r="I99" s="38"/>
      <c r="J99" s="37"/>
      <c r="K99" s="38"/>
    </row>
    <row r="100" spans="1:12" s="27" customFormat="1" x14ac:dyDescent="0.25">
      <c r="A100" s="37"/>
      <c r="B100" s="37"/>
      <c r="C100" s="37"/>
      <c r="D100" s="37"/>
      <c r="E100" s="37"/>
      <c r="F100" s="38"/>
      <c r="G100" s="38"/>
      <c r="H100" s="38"/>
      <c r="I100" s="38"/>
      <c r="J100" s="37"/>
      <c r="K100" s="38"/>
    </row>
    <row r="101" spans="1:12" s="27" customFormat="1" ht="30.75" customHeight="1" x14ac:dyDescent="0.25">
      <c r="A101" s="89" t="s">
        <v>64</v>
      </c>
      <c r="B101" s="89"/>
      <c r="C101" s="89"/>
      <c r="D101" s="89"/>
      <c r="E101" s="89"/>
      <c r="I101" s="27" t="s">
        <v>65</v>
      </c>
    </row>
    <row r="102" spans="1:12" s="27" customFormat="1" ht="21.75" customHeight="1" x14ac:dyDescent="0.25">
      <c r="A102" s="113" t="s">
        <v>94</v>
      </c>
      <c r="E102" s="26"/>
    </row>
    <row r="103" spans="1:12" s="27" customFormat="1" x14ac:dyDescent="0.25">
      <c r="A103" s="113" t="s">
        <v>95</v>
      </c>
      <c r="B103" s="26"/>
    </row>
    <row r="104" spans="1:12" s="27" customFormat="1" x14ac:dyDescent="0.25"/>
    <row r="105" spans="1:12" s="27" customFormat="1" x14ac:dyDescent="0.25">
      <c r="B105" s="26"/>
    </row>
    <row r="106" spans="1:12" s="27" customFormat="1" x14ac:dyDescent="0.25"/>
    <row r="107" spans="1:12" s="27" customFormat="1" ht="15.75" x14ac:dyDescent="0.25">
      <c r="B107" s="39"/>
    </row>
    <row r="108" spans="1:12" s="27" customFormat="1" x14ac:dyDescent="0.25"/>
    <row r="109" spans="1:12" s="27" customFormat="1" x14ac:dyDescent="0.25"/>
    <row r="110" spans="1:12" s="27" customFormat="1" x14ac:dyDescent="0.25"/>
    <row r="111" spans="1:12" s="27" customFormat="1" x14ac:dyDescent="0.25"/>
    <row r="112" spans="1: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  <row r="134" s="27" customFormat="1" x14ac:dyDescent="0.25"/>
    <row r="135" s="27" customFormat="1" x14ac:dyDescent="0.25"/>
    <row r="136" s="27" customFormat="1" x14ac:dyDescent="0.25"/>
    <row r="137" s="27" customFormat="1" x14ac:dyDescent="0.25"/>
    <row r="138" s="27" customFormat="1" x14ac:dyDescent="0.25"/>
    <row r="139" s="27" customFormat="1" x14ac:dyDescent="0.25"/>
    <row r="140" s="27" customFormat="1" x14ac:dyDescent="0.25"/>
    <row r="141" s="27" customFormat="1" x14ac:dyDescent="0.25"/>
    <row r="142" s="27" customFormat="1" x14ac:dyDescent="0.25"/>
    <row r="143" s="27" customFormat="1" x14ac:dyDescent="0.25"/>
  </sheetData>
  <mergeCells count="53">
    <mergeCell ref="E61:K61"/>
    <mergeCell ref="L12:L13"/>
    <mergeCell ref="E34:K34"/>
    <mergeCell ref="A15:D33"/>
    <mergeCell ref="A34:B49"/>
    <mergeCell ref="C34:D49"/>
    <mergeCell ref="H12:I12"/>
    <mergeCell ref="J12:K12"/>
    <mergeCell ref="A12:B13"/>
    <mergeCell ref="C12:D13"/>
    <mergeCell ref="E12:E13"/>
    <mergeCell ref="A101:E101"/>
    <mergeCell ref="E85:K85"/>
    <mergeCell ref="E64:K64"/>
    <mergeCell ref="E78:K78"/>
    <mergeCell ref="E82:K82"/>
    <mergeCell ref="C78:D81"/>
    <mergeCell ref="A78:B81"/>
    <mergeCell ref="C64:D77"/>
    <mergeCell ref="A64:B77"/>
    <mergeCell ref="E89:K89"/>
    <mergeCell ref="E92:K92"/>
    <mergeCell ref="A89:B91"/>
    <mergeCell ref="A82:B84"/>
    <mergeCell ref="C82:D84"/>
    <mergeCell ref="E95:K95"/>
    <mergeCell ref="A5:K5"/>
    <mergeCell ref="A6:K6"/>
    <mergeCell ref="A7:K7"/>
    <mergeCell ref="A8:K8"/>
    <mergeCell ref="A10:K10"/>
    <mergeCell ref="A9:K9"/>
    <mergeCell ref="A58:B60"/>
    <mergeCell ref="C58:D60"/>
    <mergeCell ref="A14:B14"/>
    <mergeCell ref="C14:D14"/>
    <mergeCell ref="F12:G12"/>
    <mergeCell ref="A50:B53"/>
    <mergeCell ref="C50:D53"/>
    <mergeCell ref="A54:B57"/>
    <mergeCell ref="C54:D57"/>
    <mergeCell ref="E50:K50"/>
    <mergeCell ref="E54:K54"/>
    <mergeCell ref="E58:K58"/>
    <mergeCell ref="A61:B63"/>
    <mergeCell ref="C61:D63"/>
    <mergeCell ref="A95:B98"/>
    <mergeCell ref="C95:D98"/>
    <mergeCell ref="A85:B88"/>
    <mergeCell ref="C85:D88"/>
    <mergeCell ref="C89:D91"/>
    <mergeCell ref="C92:D94"/>
    <mergeCell ref="A92:B94"/>
  </mergeCells>
  <pageMargins left="0.78740157480314965" right="0.51181102362204722" top="0.74803149606299213" bottom="0.55118110236220474" header="0.31496062992125984" footer="0.31496062992125984"/>
  <pageSetup paperSize="9" scale="85" orientation="landscape" verticalDpi="0" r:id="rId1"/>
  <rowBreaks count="3" manualBreakCount="3">
    <brk id="33" max="16383" man="1"/>
    <brk id="60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4"/>
  <sheetViews>
    <sheetView topLeftCell="B7" workbookViewId="0">
      <selection activeCell="H13" sqref="H13"/>
    </sheetView>
  </sheetViews>
  <sheetFormatPr defaultRowHeight="15" x14ac:dyDescent="0.25"/>
  <cols>
    <col min="2" max="2" width="13.28515625" customWidth="1"/>
    <col min="4" max="4" width="11.5703125" customWidth="1"/>
    <col min="5" max="5" width="9.85546875" customWidth="1"/>
    <col min="6" max="6" width="12" customWidth="1"/>
    <col min="8" max="8" width="10.42578125" customWidth="1"/>
    <col min="9" max="9" width="12" customWidth="1"/>
    <col min="11" max="11" width="11.140625" customWidth="1"/>
    <col min="12" max="12" width="12.28515625" customWidth="1"/>
  </cols>
  <sheetData>
    <row r="1" spans="5:10" s="3" customFormat="1" x14ac:dyDescent="0.25">
      <c r="J1" s="4" t="s">
        <v>0</v>
      </c>
    </row>
    <row r="2" spans="5:10" s="3" customFormat="1" x14ac:dyDescent="0.25">
      <c r="J2" s="4" t="s">
        <v>1</v>
      </c>
    </row>
    <row r="3" spans="5:10" s="3" customFormat="1" x14ac:dyDescent="0.25">
      <c r="J3" s="4" t="s">
        <v>2</v>
      </c>
    </row>
    <row r="4" spans="5:10" s="3" customFormat="1" x14ac:dyDescent="0.25">
      <c r="J4" s="4" t="s">
        <v>3</v>
      </c>
    </row>
    <row r="5" spans="5:10" s="3" customFormat="1" x14ac:dyDescent="0.25"/>
    <row r="6" spans="5:10" s="3" customFormat="1" x14ac:dyDescent="0.25">
      <c r="E6" s="15"/>
      <c r="F6" s="14" t="s">
        <v>29</v>
      </c>
      <c r="G6" s="15"/>
      <c r="H6" s="15"/>
      <c r="I6" s="15"/>
      <c r="J6" s="15"/>
    </row>
    <row r="7" spans="5:10" s="3" customFormat="1" x14ac:dyDescent="0.25">
      <c r="E7" s="15"/>
      <c r="F7" s="14" t="s">
        <v>5</v>
      </c>
      <c r="G7" s="15"/>
      <c r="H7" s="15"/>
      <c r="I7" s="15"/>
      <c r="J7" s="15"/>
    </row>
    <row r="8" spans="5:10" s="3" customFormat="1" x14ac:dyDescent="0.25">
      <c r="E8" s="15"/>
      <c r="F8" s="14" t="s">
        <v>6</v>
      </c>
      <c r="G8" s="15"/>
      <c r="H8" s="15"/>
      <c r="I8" s="15"/>
      <c r="J8" s="15"/>
    </row>
    <row r="9" spans="5:10" s="3" customFormat="1" x14ac:dyDescent="0.25">
      <c r="E9" s="15"/>
      <c r="F9" s="16" t="s">
        <v>7</v>
      </c>
      <c r="G9" s="15"/>
      <c r="H9" s="15"/>
      <c r="I9" s="15"/>
      <c r="J9" s="15"/>
    </row>
    <row r="10" spans="5:10" s="3" customFormat="1" x14ac:dyDescent="0.25">
      <c r="E10" s="15"/>
      <c r="F10" s="16" t="s">
        <v>32</v>
      </c>
      <c r="G10" s="15"/>
      <c r="H10" s="15"/>
      <c r="I10" s="15"/>
      <c r="J10" s="15"/>
    </row>
    <row r="11" spans="5:10" s="3" customFormat="1" x14ac:dyDescent="0.25">
      <c r="E11" s="15"/>
      <c r="F11" s="16" t="s">
        <v>31</v>
      </c>
      <c r="G11" s="15"/>
      <c r="H11" s="15"/>
      <c r="I11" s="15"/>
      <c r="J11" s="15"/>
    </row>
    <row r="12" spans="5:10" s="3" customFormat="1" x14ac:dyDescent="0.25">
      <c r="E12" s="15"/>
      <c r="F12" s="16" t="s">
        <v>33</v>
      </c>
      <c r="G12" s="15"/>
      <c r="H12" s="15"/>
      <c r="I12" s="15"/>
      <c r="J12" s="15"/>
    </row>
    <row r="13" spans="5:10" s="3" customFormat="1" x14ac:dyDescent="0.25">
      <c r="E13" s="15"/>
      <c r="F13" s="16" t="s">
        <v>8</v>
      </c>
      <c r="G13" s="15"/>
      <c r="H13" s="15"/>
      <c r="I13" s="15"/>
      <c r="J13" s="15"/>
    </row>
    <row r="14" spans="5:10" s="3" customFormat="1" x14ac:dyDescent="0.25">
      <c r="E14" s="15"/>
      <c r="F14" s="15"/>
      <c r="G14" s="15"/>
      <c r="H14" s="15"/>
      <c r="I14" s="15"/>
      <c r="J14" s="15"/>
    </row>
    <row r="15" spans="5:10" s="3" customFormat="1" x14ac:dyDescent="0.25">
      <c r="E15" s="15"/>
      <c r="F15" s="16" t="s">
        <v>9</v>
      </c>
      <c r="G15" s="15"/>
      <c r="H15" s="15"/>
      <c r="I15" s="15"/>
      <c r="J15" s="15"/>
    </row>
    <row r="16" spans="5:10" s="3" customFormat="1" x14ac:dyDescent="0.25">
      <c r="E16" s="15"/>
      <c r="F16" s="16" t="s">
        <v>10</v>
      </c>
      <c r="G16" s="15"/>
      <c r="H16" s="15"/>
      <c r="I16" s="15"/>
      <c r="J16" s="15"/>
    </row>
    <row r="17" spans="1:14" s="3" customFormat="1" x14ac:dyDescent="0.25">
      <c r="A17" s="4"/>
      <c r="L17" s="3" t="s">
        <v>67</v>
      </c>
    </row>
    <row r="18" spans="1:14" s="10" customFormat="1" ht="55.5" customHeight="1" x14ac:dyDescent="0.25">
      <c r="A18" s="17" t="s">
        <v>18</v>
      </c>
      <c r="B18" s="17" t="s">
        <v>19</v>
      </c>
      <c r="C18" s="9" t="s">
        <v>20</v>
      </c>
      <c r="D18" s="9" t="s">
        <v>21</v>
      </c>
      <c r="E18" s="101" t="s">
        <v>30</v>
      </c>
      <c r="F18" s="102"/>
      <c r="G18" s="103"/>
      <c r="H18" s="104" t="s">
        <v>22</v>
      </c>
      <c r="I18" s="105"/>
      <c r="J18" s="106"/>
      <c r="K18" s="107" t="s">
        <v>23</v>
      </c>
      <c r="L18" s="107"/>
      <c r="M18" s="107"/>
      <c r="N18" s="20"/>
    </row>
    <row r="19" spans="1:14" s="3" customFormat="1" ht="32.25" customHeight="1" x14ac:dyDescent="0.25">
      <c r="A19" s="19"/>
      <c r="B19" s="6"/>
      <c r="C19" s="6"/>
      <c r="D19" s="6"/>
      <c r="E19" s="18" t="s">
        <v>14</v>
      </c>
      <c r="F19" s="18" t="s">
        <v>15</v>
      </c>
      <c r="G19" s="6" t="s">
        <v>16</v>
      </c>
      <c r="H19" s="18" t="s">
        <v>14</v>
      </c>
      <c r="I19" s="18" t="s">
        <v>15</v>
      </c>
      <c r="J19" s="6" t="s">
        <v>16</v>
      </c>
      <c r="K19" s="18" t="s">
        <v>14</v>
      </c>
      <c r="L19" s="18" t="s">
        <v>15</v>
      </c>
      <c r="M19" s="6" t="s">
        <v>16</v>
      </c>
      <c r="N19" s="7"/>
    </row>
    <row r="20" spans="1:14" s="3" customFormat="1" x14ac:dyDescent="0.25">
      <c r="A20" s="19">
        <v>1</v>
      </c>
      <c r="B20" s="6" t="s">
        <v>24</v>
      </c>
      <c r="C20" s="6"/>
      <c r="D20" s="6"/>
      <c r="E20" s="18"/>
      <c r="F20" s="18"/>
      <c r="G20" s="6"/>
      <c r="H20" s="18"/>
      <c r="I20" s="18"/>
      <c r="J20" s="6"/>
      <c r="K20" s="18"/>
      <c r="L20" s="18"/>
      <c r="M20" s="6"/>
      <c r="N20" s="7"/>
    </row>
    <row r="21" spans="1:14" s="3" customFormat="1" x14ac:dyDescent="0.25">
      <c r="A21" s="19"/>
      <c r="B21" s="6" t="s">
        <v>25</v>
      </c>
      <c r="C21" s="6"/>
      <c r="D21" s="6"/>
      <c r="E21" s="18"/>
      <c r="F21" s="18"/>
      <c r="G21" s="6"/>
      <c r="H21" s="18"/>
      <c r="I21" s="18"/>
      <c r="J21" s="6"/>
      <c r="K21" s="18"/>
      <c r="L21" s="18"/>
      <c r="M21" s="6"/>
      <c r="N21" s="7"/>
    </row>
    <row r="22" spans="1:14" s="3" customFormat="1" x14ac:dyDescent="0.25">
      <c r="A22" s="19"/>
      <c r="B22" s="6" t="s">
        <v>17</v>
      </c>
      <c r="C22" s="6"/>
      <c r="D22" s="6"/>
      <c r="E22" s="18"/>
      <c r="F22" s="18"/>
      <c r="G22" s="6"/>
      <c r="H22" s="18"/>
      <c r="I22" s="18"/>
      <c r="J22" s="6"/>
      <c r="K22" s="18"/>
      <c r="L22" s="18"/>
      <c r="M22" s="6"/>
      <c r="N22" s="7"/>
    </row>
    <row r="23" spans="1:14" s="3" customFormat="1" x14ac:dyDescent="0.25">
      <c r="A23" s="19">
        <v>2</v>
      </c>
      <c r="B23" s="6" t="s">
        <v>26</v>
      </c>
      <c r="C23" s="6"/>
      <c r="D23" s="6"/>
      <c r="E23" s="18"/>
      <c r="F23" s="18"/>
      <c r="G23" s="6"/>
      <c r="H23" s="18"/>
      <c r="I23" s="18"/>
      <c r="J23" s="6"/>
      <c r="K23" s="18"/>
      <c r="L23" s="18"/>
      <c r="M23" s="6"/>
      <c r="N23" s="7"/>
    </row>
    <row r="24" spans="1:14" s="3" customFormat="1" ht="16.5" customHeight="1" x14ac:dyDescent="0.25">
      <c r="A24" s="19"/>
      <c r="B24" s="6" t="s">
        <v>25</v>
      </c>
      <c r="C24" s="6"/>
      <c r="D24" s="6"/>
      <c r="E24" s="18"/>
      <c r="F24" s="18"/>
      <c r="G24" s="6"/>
      <c r="H24" s="18"/>
      <c r="I24" s="18"/>
      <c r="J24" s="6"/>
      <c r="K24" s="18"/>
      <c r="L24" s="18"/>
      <c r="M24" s="6"/>
      <c r="N24" s="7"/>
    </row>
    <row r="25" spans="1:14" s="3" customFormat="1" ht="16.5" customHeight="1" x14ac:dyDescent="0.25">
      <c r="A25" s="19"/>
      <c r="B25" s="6" t="s">
        <v>17</v>
      </c>
      <c r="C25" s="6"/>
      <c r="D25" s="6"/>
      <c r="E25" s="18"/>
      <c r="F25" s="18"/>
      <c r="G25" s="6"/>
      <c r="H25" s="18"/>
      <c r="I25" s="18"/>
      <c r="J25" s="6"/>
      <c r="K25" s="18"/>
      <c r="L25" s="18"/>
      <c r="M25" s="6"/>
      <c r="N25" s="7"/>
    </row>
    <row r="26" spans="1:14" s="3" customFormat="1" ht="16.5" customHeight="1" x14ac:dyDescent="0.25">
      <c r="A26" s="19">
        <v>3</v>
      </c>
      <c r="B26" s="6" t="s">
        <v>27</v>
      </c>
      <c r="C26" s="6"/>
      <c r="D26" s="6"/>
      <c r="E26" s="18"/>
      <c r="F26" s="18"/>
      <c r="G26" s="6"/>
      <c r="H26" s="18"/>
      <c r="I26" s="18"/>
      <c r="J26" s="6"/>
      <c r="K26" s="18"/>
      <c r="L26" s="18"/>
      <c r="M26" s="6"/>
      <c r="N26" s="7"/>
    </row>
    <row r="27" spans="1:14" s="3" customFormat="1" ht="16.5" customHeight="1" x14ac:dyDescent="0.25">
      <c r="A27" s="19"/>
      <c r="B27" s="6" t="s">
        <v>25</v>
      </c>
      <c r="C27" s="6"/>
      <c r="D27" s="6"/>
      <c r="E27" s="18"/>
      <c r="F27" s="18"/>
      <c r="G27" s="6"/>
      <c r="H27" s="18"/>
      <c r="I27" s="18"/>
      <c r="J27" s="6"/>
      <c r="K27" s="18"/>
      <c r="L27" s="18"/>
      <c r="M27" s="6"/>
      <c r="N27" s="7"/>
    </row>
    <row r="28" spans="1:14" s="3" customFormat="1" ht="16.5" customHeight="1" x14ac:dyDescent="0.25">
      <c r="A28" s="19"/>
      <c r="B28" s="6" t="s">
        <v>17</v>
      </c>
      <c r="C28" s="6"/>
      <c r="D28" s="6"/>
      <c r="E28" s="18"/>
      <c r="F28" s="18"/>
      <c r="G28" s="6"/>
      <c r="H28" s="18"/>
      <c r="I28" s="18"/>
      <c r="J28" s="6"/>
      <c r="K28" s="18"/>
      <c r="L28" s="18"/>
      <c r="M28" s="6"/>
      <c r="N28" s="7"/>
    </row>
    <row r="29" spans="1:14" s="3" customFormat="1" ht="16.5" customHeight="1" x14ac:dyDescent="0.25">
      <c r="A29" s="19">
        <v>4</v>
      </c>
      <c r="B29" s="6" t="s">
        <v>28</v>
      </c>
      <c r="C29" s="6"/>
      <c r="D29" s="6"/>
      <c r="E29" s="18"/>
      <c r="F29" s="18"/>
      <c r="G29" s="6"/>
      <c r="H29" s="18"/>
      <c r="I29" s="18"/>
      <c r="J29" s="6"/>
      <c r="K29" s="18"/>
      <c r="L29" s="18"/>
      <c r="M29" s="6"/>
      <c r="N29" s="7"/>
    </row>
    <row r="30" spans="1:14" s="3" customFormat="1" ht="16.5" customHeight="1" x14ac:dyDescent="0.25">
      <c r="A30" s="19"/>
      <c r="B30" s="6" t="s">
        <v>25</v>
      </c>
      <c r="C30" s="6"/>
      <c r="D30" s="6"/>
      <c r="E30" s="18"/>
      <c r="F30" s="18"/>
      <c r="G30" s="6"/>
      <c r="H30" s="18"/>
      <c r="I30" s="18"/>
      <c r="J30" s="6"/>
      <c r="K30" s="18"/>
      <c r="L30" s="18"/>
      <c r="M30" s="6"/>
      <c r="N30" s="7"/>
    </row>
    <row r="31" spans="1:14" s="3" customFormat="1" ht="16.5" customHeight="1" x14ac:dyDescent="0.25">
      <c r="A31" s="19"/>
      <c r="B31" s="6" t="s">
        <v>17</v>
      </c>
      <c r="C31" s="6"/>
      <c r="D31" s="6"/>
      <c r="E31" s="18"/>
      <c r="F31" s="18"/>
      <c r="G31" s="6"/>
      <c r="H31" s="18"/>
      <c r="I31" s="18"/>
      <c r="J31" s="6"/>
      <c r="K31" s="18"/>
      <c r="L31" s="18"/>
      <c r="M31" s="6"/>
      <c r="N31" s="7"/>
    </row>
    <row r="32" spans="1:14" s="3" customFormat="1" ht="16.5" customHeight="1" x14ac:dyDescent="0.25">
      <c r="A32" s="12"/>
      <c r="B32" s="7"/>
      <c r="C32" s="7"/>
      <c r="D32" s="7"/>
      <c r="E32" s="13"/>
      <c r="F32" s="13"/>
      <c r="G32" s="7"/>
      <c r="H32" s="13"/>
      <c r="I32" s="13"/>
      <c r="J32" s="7"/>
      <c r="K32" s="13"/>
      <c r="L32" s="13"/>
      <c r="M32" s="7"/>
      <c r="N32" s="7"/>
    </row>
    <row r="33" spans="1:1" x14ac:dyDescent="0.25">
      <c r="A33" s="1" t="s">
        <v>34</v>
      </c>
    </row>
    <row r="34" spans="1:1" x14ac:dyDescent="0.25">
      <c r="A34" s="1" t="s">
        <v>35</v>
      </c>
    </row>
  </sheetData>
  <mergeCells count="3">
    <mergeCell ref="E18:G18"/>
    <mergeCell ref="H18:J18"/>
    <mergeCell ref="K18:M18"/>
  </mergeCells>
  <pageMargins left="0.7" right="0.7" top="0.75" bottom="0.75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="70" zoomScaleNormal="100" zoomScaleSheetLayoutView="70" workbookViewId="0">
      <selection activeCell="D6" sqref="D6"/>
    </sheetView>
  </sheetViews>
  <sheetFormatPr defaultRowHeight="15" x14ac:dyDescent="0.25"/>
  <cols>
    <col min="1" max="1" width="16.7109375" customWidth="1"/>
    <col min="2" max="2" width="16.85546875" customWidth="1"/>
    <col min="3" max="3" width="15" customWidth="1"/>
    <col min="4" max="4" width="19.42578125" customWidth="1"/>
    <col min="5" max="5" width="10.42578125" customWidth="1"/>
    <col min="6" max="6" width="11.42578125" customWidth="1"/>
    <col min="8" max="8" width="10.85546875" customWidth="1"/>
    <col min="9" max="9" width="12.140625" customWidth="1"/>
  </cols>
  <sheetData>
    <row r="1" spans="1:8" s="3" customFormat="1" x14ac:dyDescent="0.25"/>
    <row r="2" spans="1:8" s="3" customFormat="1" x14ac:dyDescent="0.25">
      <c r="A2" s="4"/>
    </row>
    <row r="3" spans="1:8" s="3" customFormat="1" x14ac:dyDescent="0.25">
      <c r="H3" s="4" t="s">
        <v>0</v>
      </c>
    </row>
    <row r="4" spans="1:8" s="3" customFormat="1" x14ac:dyDescent="0.25">
      <c r="H4" s="4" t="s">
        <v>1</v>
      </c>
    </row>
    <row r="5" spans="1:8" s="3" customFormat="1" x14ac:dyDescent="0.25">
      <c r="H5" s="4" t="s">
        <v>2</v>
      </c>
    </row>
    <row r="6" spans="1:8" s="3" customFormat="1" x14ac:dyDescent="0.25">
      <c r="H6" s="4" t="s">
        <v>3</v>
      </c>
    </row>
    <row r="7" spans="1:8" s="3" customFormat="1" x14ac:dyDescent="0.25"/>
    <row r="8" spans="1:8" s="3" customFormat="1" x14ac:dyDescent="0.25">
      <c r="A8" s="4" t="s">
        <v>4</v>
      </c>
    </row>
    <row r="9" spans="1:8" s="3" customFormat="1" x14ac:dyDescent="0.25"/>
    <row r="10" spans="1:8" s="3" customFormat="1" x14ac:dyDescent="0.25">
      <c r="C10" s="112" t="s">
        <v>51</v>
      </c>
      <c r="D10" s="112"/>
      <c r="E10" s="112"/>
      <c r="F10" s="112"/>
    </row>
    <row r="11" spans="1:8" s="3" customFormat="1" x14ac:dyDescent="0.25">
      <c r="C11" s="112" t="s">
        <v>50</v>
      </c>
      <c r="D11" s="112"/>
      <c r="E11" s="112"/>
      <c r="F11" s="112"/>
    </row>
    <row r="12" spans="1:8" s="3" customFormat="1" x14ac:dyDescent="0.25">
      <c r="C12" s="112" t="s">
        <v>49</v>
      </c>
      <c r="D12" s="112"/>
      <c r="E12" s="112"/>
      <c r="F12" s="112"/>
    </row>
    <row r="13" spans="1:8" s="3" customFormat="1" x14ac:dyDescent="0.25">
      <c r="C13" s="112" t="s">
        <v>48</v>
      </c>
      <c r="D13" s="112"/>
      <c r="E13" s="112"/>
      <c r="F13" s="112"/>
    </row>
    <row r="14" spans="1:8" s="3" customFormat="1" x14ac:dyDescent="0.25">
      <c r="C14" s="4" t="s">
        <v>7</v>
      </c>
    </row>
    <row r="15" spans="1:8" s="3" customFormat="1" ht="6" customHeight="1" x14ac:dyDescent="0.25"/>
    <row r="16" spans="1:8" s="3" customFormat="1" x14ac:dyDescent="0.25">
      <c r="C16" s="4" t="s">
        <v>39</v>
      </c>
    </row>
    <row r="17" spans="1:10" s="3" customFormat="1" x14ac:dyDescent="0.25">
      <c r="C17" s="4" t="s">
        <v>38</v>
      </c>
    </row>
    <row r="18" spans="1:10" s="3" customFormat="1" x14ac:dyDescent="0.25">
      <c r="C18" s="110" t="s">
        <v>40</v>
      </c>
      <c r="D18" s="110"/>
      <c r="E18" s="110"/>
      <c r="F18" s="110"/>
      <c r="G18" s="16"/>
    </row>
    <row r="19" spans="1:10" s="3" customFormat="1" x14ac:dyDescent="0.25"/>
    <row r="20" spans="1:10" s="3" customFormat="1" x14ac:dyDescent="0.25">
      <c r="A20" s="4" t="s">
        <v>4</v>
      </c>
    </row>
    <row r="21" spans="1:10" s="10" customFormat="1" ht="94.5" customHeight="1" x14ac:dyDescent="0.25">
      <c r="A21" s="108" t="s">
        <v>41</v>
      </c>
      <c r="B21" s="108" t="s">
        <v>42</v>
      </c>
      <c r="C21" s="108" t="s">
        <v>43</v>
      </c>
      <c r="D21" s="108" t="s">
        <v>13</v>
      </c>
      <c r="E21" s="111" t="s">
        <v>44</v>
      </c>
      <c r="F21" s="111"/>
      <c r="G21" s="111"/>
      <c r="H21" s="111" t="s">
        <v>22</v>
      </c>
      <c r="I21" s="111"/>
      <c r="J21" s="111"/>
    </row>
    <row r="22" spans="1:10" s="2" customFormat="1" ht="30" x14ac:dyDescent="0.25">
      <c r="A22" s="109"/>
      <c r="B22" s="109"/>
      <c r="C22" s="109"/>
      <c r="D22" s="109"/>
      <c r="E22" s="9" t="s">
        <v>45</v>
      </c>
      <c r="F22" s="9" t="s">
        <v>46</v>
      </c>
      <c r="G22" s="9" t="s">
        <v>47</v>
      </c>
      <c r="H22" s="9" t="s">
        <v>45</v>
      </c>
      <c r="I22" s="9" t="s">
        <v>46</v>
      </c>
      <c r="J22" s="9" t="s">
        <v>47</v>
      </c>
    </row>
    <row r="23" spans="1:10" s="2" customFormat="1" x14ac:dyDescent="0.25">
      <c r="A23" s="21">
        <v>1</v>
      </c>
      <c r="B23" s="22">
        <v>2</v>
      </c>
      <c r="C23" s="22">
        <v>3</v>
      </c>
      <c r="D23" s="22">
        <v>4</v>
      </c>
      <c r="E23" s="22">
        <v>5</v>
      </c>
      <c r="F23" s="22">
        <v>6</v>
      </c>
      <c r="G23" s="22">
        <v>7</v>
      </c>
      <c r="H23" s="22">
        <v>8</v>
      </c>
      <c r="I23" s="22">
        <v>9</v>
      </c>
      <c r="J23" s="22">
        <v>10</v>
      </c>
    </row>
    <row r="24" spans="1:10" s="8" customFormat="1" x14ac:dyDescent="0.25">
      <c r="A24" s="11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1" t="s">
        <v>36</v>
      </c>
    </row>
    <row r="27" spans="1:10" x14ac:dyDescent="0.25">
      <c r="A27" s="1" t="s">
        <v>37</v>
      </c>
    </row>
  </sheetData>
  <mergeCells count="11">
    <mergeCell ref="H21:J21"/>
    <mergeCell ref="E21:G21"/>
    <mergeCell ref="C12:F12"/>
    <mergeCell ref="C11:F11"/>
    <mergeCell ref="C10:F10"/>
    <mergeCell ref="C13:F13"/>
    <mergeCell ref="A21:A22"/>
    <mergeCell ref="B21:B22"/>
    <mergeCell ref="C21:C22"/>
    <mergeCell ref="D21:D22"/>
    <mergeCell ref="C18:F1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Лист1!Область_печати</vt:lpstr>
      <vt:lpstr>Лист3!Область_печати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2021-03-11T15:58:14Z</dcterms:modified>
</cp:coreProperties>
</file>