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1"/>
  </bookViews>
  <sheets>
    <sheet name="Для розрахунку" sheetId="1" r:id="rId1"/>
    <sheet name="Для розрахунку (2)" sheetId="2" r:id="rId2"/>
    <sheet name="ГОТОВИЙ ЗВІТ" sheetId="3" r:id="rId3"/>
  </sheets>
  <definedNames>
    <definedName name="_xlnm.Print_Area" localSheetId="2">'ГОТОВИЙ ЗВІТ'!$A$1:$U$114</definedName>
    <definedName name="_xlnm.Print_Area" localSheetId="0">'Для розрахунку'!$A$1:$U$114</definedName>
    <definedName name="_xlnm.Print_Area" localSheetId="1">'Для розрахунку (2)'!$A$1:$U$114</definedName>
  </definedNames>
  <calcPr fullCalcOnLoad="1"/>
</workbook>
</file>

<file path=xl/sharedStrings.xml><?xml version="1.0" encoding="utf-8"?>
<sst xmlns="http://schemas.openxmlformats.org/spreadsheetml/2006/main" count="503" uniqueCount="112">
  <si>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</si>
  <si>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</si>
  <si>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</si>
  <si>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</si>
  <si>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</si>
  <si>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</si>
  <si>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</si>
  <si>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</si>
  <si>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</si>
  <si>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</si>
  <si>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Код за ДКУД  </t>
  </si>
  <si>
    <t>Код рядка</t>
  </si>
  <si>
    <t xml:space="preserve">Керівник </t>
  </si>
  <si>
    <t xml:space="preserve">Головний бухгалтер </t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</si>
  <si>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</si>
  <si>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</si>
  <si>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</si>
  <si>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</si>
  <si>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</si>
  <si>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</si>
  <si>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</si>
  <si>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</si>
  <si>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</si>
  <si>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r>
      <t xml:space="preserve">Дата </t>
    </r>
    <r>
      <rPr>
        <sz val="9"/>
        <rFont val="Times New Roman"/>
        <family val="1"/>
      </rPr>
      <t>(рік, місяць, число)</t>
    </r>
  </si>
  <si>
    <t>01</t>
  </si>
  <si>
    <t>1801003</t>
  </si>
  <si>
    <t>Звіт про фінансові результати</t>
  </si>
  <si>
    <t>Форма N 2</t>
  </si>
  <si>
    <t xml:space="preserve">I. ФІНАНСОВІ РЕЗУЛЬТАТИ </t>
  </si>
  <si>
    <t>Стаття</t>
  </si>
  <si>
    <t>Доход (виручка) від реалізації продукції (товарів, робіт, послуг)</t>
  </si>
  <si>
    <t>Податок на додану вартість</t>
  </si>
  <si>
    <t>Акцизний збір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</si>
  <si>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</si>
  <si>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</si>
  <si>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</si>
  <si>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</si>
  <si>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</si>
  <si>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</si>
  <si>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</si>
  <si>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</si>
  <si>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</si>
  <si>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</si>
  <si>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</si>
  <si>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</si>
  <si>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</si>
  <si>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</si>
  <si>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>Фінансові витрати</t>
  </si>
  <si>
    <t>Втрати від участі в капіталі</t>
  </si>
  <si>
    <t>Інші витрати</t>
  </si>
  <si>
    <t>Фінансові результати від звичайної діяльності до оподаткування:</t>
  </si>
  <si>
    <t>Податок на прибуток від звичайної діяльності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</si>
  <si>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</si>
  <si>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</si>
  <si>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</si>
  <si>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</si>
  <si>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</si>
  <si>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</si>
  <si>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</si>
  <si>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</si>
  <si>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</si>
  <si>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</si>
  <si>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</si>
  <si>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</si>
  <si>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</si>
  <si>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</si>
  <si>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</si>
  <si>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</si>
  <si>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</si>
  <si>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</si>
  <si>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</si>
  <si>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</si>
  <si>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За звітний період</t>
  </si>
  <si>
    <t>За попередній період</t>
  </si>
  <si>
    <t>015</t>
  </si>
  <si>
    <t>025</t>
  </si>
  <si>
    <t>035</t>
  </si>
  <si>
    <t>055</t>
  </si>
  <si>
    <t>090</t>
  </si>
  <si>
    <t>20</t>
  </si>
  <si>
    <t>р.</t>
  </si>
  <si>
    <t>(</t>
  </si>
  <si>
    <t>)</t>
  </si>
  <si>
    <t>Додаток 
до Положення (стандарту) бухгалтерського обліку 3 </t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</si>
  <si>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</si>
  <si>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</si>
  <si>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>P.S.</t>
    </r>
    <r>
      <rPr>
        <sz val="9"/>
        <rFont val="Arial Cyr"/>
        <family val="2"/>
      </rPr>
      <t xml:space="preserve"> Дані примітки та колір комірок не друкуються.</t>
    </r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</si>
  <si>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</si>
  <si>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за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</si>
  <si>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фінансової звітності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</t>
    </r>
    <r>
      <rPr>
        <sz val="9"/>
        <rFont val="Arial Cyr"/>
        <family val="2"/>
      </rPr>
      <t xml:space="preserve"> з однойменного листа.</t>
    </r>
  </si>
  <si>
    <r>
      <t>Формули</t>
    </r>
    <r>
      <rPr>
        <sz val="9"/>
        <rFont val="Arial"/>
        <family val="2"/>
      </rPr>
      <t xml:space="preserve">, що містяться в комірках даного листа, </t>
    </r>
    <r>
      <rPr>
        <b/>
        <sz val="9"/>
        <rFont val="Arial"/>
        <family val="2"/>
      </rPr>
      <t>захищені від змін</t>
    </r>
    <r>
      <rPr>
        <sz val="9"/>
        <rFont val="Arial"/>
        <family val="2"/>
      </rPr>
      <t>. 
Захист листа можна зняти за допомогою команди "Снять защиту листа"/"Unprotect Sheet" (меню "Сервис"/"Tools", підменю "Защита"/"Protection").</t>
    </r>
  </si>
  <si>
    <t>Організаційно-правова форма господарювання</t>
  </si>
  <si>
    <t>за КОПФГ</t>
  </si>
  <si>
    <t>Загальновиробничі витрати</t>
  </si>
  <si>
    <t>045</t>
  </si>
  <si>
    <t>Лисичанське комунальне автотранспортне підприємство 032806</t>
  </si>
  <si>
    <t>м.Лисичанськ , Луганська область</t>
  </si>
  <si>
    <t>комунальна</t>
  </si>
  <si>
    <t>Збирання безпечних відходів</t>
  </si>
  <si>
    <t>2019</t>
  </si>
  <si>
    <t>03328008</t>
  </si>
  <si>
    <t>4411800000</t>
  </si>
  <si>
    <t>32</t>
  </si>
  <si>
    <t>38.11</t>
  </si>
  <si>
    <t>Звіт про виконання фінансового плану</t>
  </si>
  <si>
    <t>1 квартал</t>
  </si>
  <si>
    <t>19</t>
  </si>
  <si>
    <t>Корженко Тетяна Василівна</t>
  </si>
  <si>
    <t>Ісаєва Світлана Олексіївна</t>
  </si>
  <si>
    <t>ё</t>
  </si>
  <si>
    <t>Економіст</t>
  </si>
  <si>
    <r>
      <t xml:space="preserve">         _________________________                   </t>
    </r>
    <r>
      <rPr>
        <u val="single"/>
        <sz val="10"/>
        <rFont val="Times New Roman"/>
        <family val="1"/>
      </rPr>
      <t xml:space="preserve"> Кваша Наталія Миколаївна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</si>
</sst>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00"/>
    <numFmt numFmtId="178" formatCode="#,##0.000"/>
  </numFmts>
  <fonts count="47">
    <font>
      <sz val="10"/>
      <name val="Times New Roman"/>
      <family val="0"/>
    </font>
    <font>
      <b/>
      <sz val="14"/>
      <name val="Times New Roman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Arial Cyr"/>
      <family val="2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quotePrefix="1">
      <alignment horizontal="right" vertical="center"/>
    </xf>
    <xf numFmtId="49" fontId="0" fillId="0" borderId="12" xfId="0" applyNumberFormat="1" applyFont="1" applyBorder="1" applyAlignment="1">
      <alignment horizontal="righ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righ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left" vertical="center" wrapText="1"/>
    </xf>
    <xf numFmtId="3" fontId="0" fillId="33" borderId="12" xfId="0" applyNumberFormat="1" applyFont="1" applyFill="1" applyBorder="1" applyAlignment="1">
      <alignment horizontal="right" vertical="center" wrapText="1"/>
    </xf>
    <xf numFmtId="3" fontId="0" fillId="33" borderId="14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righ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 horizontal="left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3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3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1" fillId="0" borderId="11" xfId="0" applyNumberFormat="1" applyFont="1" applyFill="1" applyBorder="1" applyAlignment="1" applyProtection="1">
      <alignment horizontal="left"/>
      <protection hidden="1"/>
    </xf>
    <xf numFmtId="0" fontId="0" fillId="0" borderId="12" xfId="0" applyNumberFormat="1" applyFont="1" applyFill="1" applyBorder="1" applyAlignment="1" applyProtection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4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177" fontId="0" fillId="0" borderId="2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8" fontId="0" fillId="0" borderId="21" xfId="0" applyNumberFormat="1" applyFont="1" applyBorder="1" applyAlignment="1">
      <alignment horizontal="center"/>
    </xf>
    <xf numFmtId="178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left" indent="3"/>
    </xf>
    <xf numFmtId="49" fontId="0" fillId="0" borderId="11" xfId="0" applyNumberFormat="1" applyFont="1" applyBorder="1" applyAlignment="1">
      <alignment horizontal="center"/>
    </xf>
    <xf numFmtId="177" fontId="0" fillId="0" borderId="2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 quotePrefix="1">
      <alignment horizontal="left" vertical="center" wrapText="1"/>
    </xf>
    <xf numFmtId="49" fontId="1" fillId="0" borderId="0" xfId="0" applyNumberFormat="1" applyFont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 quotePrefix="1">
      <alignment horizontal="center"/>
    </xf>
    <xf numFmtId="3" fontId="0" fillId="33" borderId="10" xfId="0" applyNumberFormat="1" applyFont="1" applyFill="1" applyBorder="1" applyAlignment="1" quotePrefix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 wrapText="1"/>
    </xf>
    <xf numFmtId="49" fontId="0" fillId="0" borderId="11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0" fillId="0" borderId="22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vertical="center" wrapText="1" indent="2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0" fontId="5" fillId="34" borderId="0" xfId="52" applyFont="1" applyFill="1" applyAlignment="1" quotePrefix="1">
      <alignment horizontal="justify"/>
      <protection/>
    </xf>
    <xf numFmtId="49" fontId="0" fillId="0" borderId="0" xfId="0" applyNumberFormat="1" applyFont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7" fillId="34" borderId="0" xfId="52" applyFont="1" applyFill="1" applyAlignment="1">
      <alignment horizontal="justify" vertical="center"/>
      <protection/>
    </xf>
    <xf numFmtId="0" fontId="8" fillId="34" borderId="0" xfId="52" applyFont="1" applyFill="1" applyAlignment="1" quotePrefix="1">
      <alignment horizontal="justify" vertical="center"/>
      <protection/>
    </xf>
    <xf numFmtId="49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NumberFormat="1" applyFont="1" applyFill="1" applyBorder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 wrapText="1"/>
    </xf>
    <xf numFmtId="3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Fill="1" applyBorder="1" applyAlignment="1" applyProtection="1" quotePrefix="1">
      <alignment horizontal="center"/>
      <protection hidden="1"/>
    </xf>
    <xf numFmtId="3" fontId="0" fillId="0" borderId="10" xfId="0" applyNumberFormat="1" applyFont="1" applyFill="1" applyBorder="1" applyAlignment="1" applyProtection="1">
      <alignment horizontal="center"/>
      <protection hidden="1"/>
    </xf>
    <xf numFmtId="3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 indent="2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1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Alignment="1">
      <alignment horizontal="center"/>
    </xf>
    <xf numFmtId="49" fontId="0" fillId="0" borderId="11" xfId="0" applyNumberFormat="1" applyFont="1" applyFill="1" applyBorder="1" applyAlignment="1" applyProtection="1">
      <alignment vertical="center" wrapText="1"/>
      <protection hidden="1"/>
    </xf>
    <xf numFmtId="0" fontId="0" fillId="0" borderId="11" xfId="0" applyNumberFormat="1" applyFont="1" applyFill="1" applyBorder="1" applyAlignment="1" applyProtection="1">
      <alignment vertical="center" wrapText="1"/>
      <protection hidden="1"/>
    </xf>
    <xf numFmtId="49" fontId="3" fillId="0" borderId="0" xfId="0" applyNumberFormat="1" applyFont="1" applyFill="1" applyAlignment="1">
      <alignment horizontal="left" indent="3"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NumberFormat="1" applyFont="1" applyFill="1" applyBorder="1" applyAlignment="1" applyProtection="1">
      <alignment horizontal="center"/>
      <protection hidden="1"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 quotePrefix="1">
      <alignment horizontal="center"/>
      <protection hidden="1"/>
    </xf>
    <xf numFmtId="0" fontId="0" fillId="0" borderId="1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Fill="1" applyAlignment="1">
      <alignment horizontal="center"/>
    </xf>
    <xf numFmtId="49" fontId="9" fillId="34" borderId="0" xfId="0" applyNumberFormat="1" applyFont="1" applyFill="1" applyAlignment="1">
      <alignment horizontal="justify" vertical="center" wrapText="1"/>
    </xf>
    <xf numFmtId="49" fontId="10" fillId="34" borderId="0" xfId="0" applyNumberFormat="1" applyFont="1" applyFill="1" applyAlignment="1">
      <alignment horizontal="justify" vertical="center" wrapText="1"/>
    </xf>
    <xf numFmtId="0" fontId="5" fillId="34" borderId="0" xfId="52" applyFont="1" applyFill="1" applyAlignment="1" quotePrefix="1">
      <alignment horizontal="justify" wrapText="1"/>
      <protection/>
    </xf>
    <xf numFmtId="0" fontId="8" fillId="34" borderId="0" xfId="52" applyFont="1" applyFill="1" applyAlignment="1" quotePrefix="1">
      <alignment horizontal="justify" vertical="center" wrapText="1"/>
      <protection/>
    </xf>
    <xf numFmtId="49" fontId="0" fillId="0" borderId="0" xfId="0" applyNumberFormat="1" applyFont="1" applyFill="1" applyAlignment="1" quotePrefix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111</xdr:row>
      <xdr:rowOff>19050</xdr:rowOff>
    </xdr:from>
    <xdr:to>
      <xdr:col>14</xdr:col>
      <xdr:colOff>638175</xdr:colOff>
      <xdr:row>113</xdr:row>
      <xdr:rowOff>9525</xdr:rowOff>
    </xdr:to>
    <xdr:grpSp>
      <xdr:nvGrpSpPr>
        <xdr:cNvPr id="1" name="Group 8"/>
        <xdr:cNvGrpSpPr>
          <a:grpSpLocks/>
        </xdr:cNvGrpSpPr>
      </xdr:nvGrpSpPr>
      <xdr:grpSpPr>
        <a:xfrm>
          <a:off x="57150" y="18221325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10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111</xdr:row>
      <xdr:rowOff>19050</xdr:rowOff>
    </xdr:from>
    <xdr:to>
      <xdr:col>14</xdr:col>
      <xdr:colOff>638175</xdr:colOff>
      <xdr:row>113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57150" y="18221325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3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111</xdr:row>
      <xdr:rowOff>19050</xdr:rowOff>
    </xdr:from>
    <xdr:to>
      <xdr:col>14</xdr:col>
      <xdr:colOff>638175</xdr:colOff>
      <xdr:row>113</xdr:row>
      <xdr:rowOff>9525</xdr:rowOff>
    </xdr:to>
    <xdr:grpSp>
      <xdr:nvGrpSpPr>
        <xdr:cNvPr id="1" name="Group 5"/>
        <xdr:cNvGrpSpPr>
          <a:grpSpLocks/>
        </xdr:cNvGrpSpPr>
      </xdr:nvGrpSpPr>
      <xdr:grpSpPr>
        <a:xfrm>
          <a:off x="57150" y="19764375"/>
          <a:ext cx="4943475" cy="314325"/>
          <a:chOff x="6" y="75"/>
          <a:chExt cx="519" cy="3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Інформаційно-аналітичний центр «ЛІГА»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" name="Picture 7" descr="25m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56" y="75"/>
            <a:ext cx="6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showGridLines="0" showZeros="0" zoomScalePageLayoutView="0" workbookViewId="0" topLeftCell="A5">
      <selection activeCell="A1" sqref="A1:U78"/>
    </sheetView>
  </sheetViews>
  <sheetFormatPr defaultColWidth="9.33203125" defaultRowHeight="12.75"/>
  <cols>
    <col min="1" max="5" width="5.33203125" style="6" customWidth="1"/>
    <col min="6" max="12" width="5.83203125" style="6" customWidth="1"/>
    <col min="13" max="13" width="7" style="6" customWidth="1"/>
    <col min="14" max="14" width="1.83203125" style="98" customWidth="1"/>
    <col min="15" max="15" width="15.66015625" style="112" customWidth="1"/>
    <col min="16" max="16" width="1.83203125" style="107" customWidth="1"/>
    <col min="17" max="17" width="1.83203125" style="103" customWidth="1"/>
    <col min="18" max="18" width="4" style="112" customWidth="1"/>
    <col min="19" max="19" width="5.16015625" style="6" customWidth="1"/>
    <col min="20" max="20" width="4" style="6" customWidth="1"/>
    <col min="21" max="21" width="1.83203125" style="107" customWidth="1"/>
    <col min="22" max="22" width="7.33203125" style="6" customWidth="1"/>
    <col min="23" max="26" width="11" style="6" customWidth="1"/>
    <col min="27" max="16384" width="9.33203125" style="6" customWidth="1"/>
  </cols>
  <sheetData>
    <row r="1" spans="11:26" s="2" customFormat="1" ht="29.25" customHeight="1">
      <c r="K1" s="148" t="s">
        <v>83</v>
      </c>
      <c r="L1" s="148"/>
      <c r="M1" s="148"/>
      <c r="N1" s="148"/>
      <c r="O1" s="148"/>
      <c r="P1" s="148"/>
      <c r="Q1" s="148"/>
      <c r="R1" s="148"/>
      <c r="S1" s="148"/>
      <c r="T1" s="148"/>
      <c r="U1" s="148"/>
      <c r="W1" s="182" t="s">
        <v>87</v>
      </c>
      <c r="X1" s="182"/>
      <c r="Y1" s="182"/>
      <c r="Z1" s="182"/>
    </row>
    <row r="2" spans="1:26" s="5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95"/>
      <c r="O2" s="4"/>
      <c r="P2" s="26"/>
      <c r="Q2" s="185" t="s">
        <v>14</v>
      </c>
      <c r="R2" s="185"/>
      <c r="S2" s="185"/>
      <c r="T2" s="185"/>
      <c r="U2" s="185"/>
      <c r="W2" s="182"/>
      <c r="X2" s="182"/>
      <c r="Y2" s="182"/>
      <c r="Z2" s="182"/>
    </row>
    <row r="3" spans="1:26" s="5" customFormat="1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3"/>
      <c r="O3" s="27" t="s">
        <v>23</v>
      </c>
      <c r="P3" s="14"/>
      <c r="Q3" s="162" t="s">
        <v>99</v>
      </c>
      <c r="R3" s="162"/>
      <c r="S3" s="7"/>
      <c r="T3" s="150" t="s">
        <v>24</v>
      </c>
      <c r="U3" s="151"/>
      <c r="W3" s="182"/>
      <c r="X3" s="182"/>
      <c r="Y3" s="182"/>
      <c r="Z3" s="182"/>
    </row>
    <row r="4" spans="1:26" s="5" customFormat="1" ht="21.75" customHeight="1">
      <c r="A4" s="163" t="s">
        <v>0</v>
      </c>
      <c r="B4" s="163"/>
      <c r="C4" s="163"/>
      <c r="D4" s="137" t="s">
        <v>95</v>
      </c>
      <c r="E4" s="137"/>
      <c r="F4" s="137"/>
      <c r="G4" s="137"/>
      <c r="H4" s="137"/>
      <c r="I4" s="137"/>
      <c r="J4" s="137"/>
      <c r="K4" s="137"/>
      <c r="L4" s="137"/>
      <c r="M4" s="137"/>
      <c r="N4" s="96"/>
      <c r="O4" s="26" t="s">
        <v>1</v>
      </c>
      <c r="P4" s="105"/>
      <c r="Q4" s="162" t="s">
        <v>100</v>
      </c>
      <c r="R4" s="162"/>
      <c r="S4" s="162"/>
      <c r="T4" s="162"/>
      <c r="U4" s="162"/>
      <c r="W4" s="182"/>
      <c r="X4" s="182"/>
      <c r="Y4" s="182"/>
      <c r="Z4" s="182"/>
    </row>
    <row r="5" spans="1:26" s="5" customFormat="1" ht="21.75" customHeight="1">
      <c r="A5" s="163" t="s">
        <v>2</v>
      </c>
      <c r="B5" s="163"/>
      <c r="C5" s="137" t="s">
        <v>96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96"/>
      <c r="O5" s="26" t="s">
        <v>3</v>
      </c>
      <c r="P5" s="105"/>
      <c r="Q5" s="162" t="s">
        <v>101</v>
      </c>
      <c r="R5" s="162"/>
      <c r="S5" s="162"/>
      <c r="T5" s="162"/>
      <c r="U5" s="162"/>
      <c r="W5" s="186" t="s">
        <v>84</v>
      </c>
      <c r="X5" s="186"/>
      <c r="Y5" s="186"/>
      <c r="Z5" s="186"/>
    </row>
    <row r="6" spans="1:26" s="5" customFormat="1" ht="21.75" customHeight="1">
      <c r="A6" s="163" t="s">
        <v>4</v>
      </c>
      <c r="B6" s="163"/>
      <c r="C6" s="163"/>
      <c r="D6" s="163"/>
      <c r="E6" s="163"/>
      <c r="F6" s="163"/>
      <c r="G6" s="184"/>
      <c r="H6" s="184"/>
      <c r="I6" s="184"/>
      <c r="J6" s="184"/>
      <c r="K6" s="184"/>
      <c r="L6" s="184"/>
      <c r="M6" s="184"/>
      <c r="N6" s="96"/>
      <c r="O6" s="26" t="s">
        <v>5</v>
      </c>
      <c r="P6" s="105"/>
      <c r="Q6" s="162"/>
      <c r="R6" s="162"/>
      <c r="S6" s="162"/>
      <c r="T6" s="162"/>
      <c r="U6" s="162"/>
      <c r="W6" s="186"/>
      <c r="X6" s="186"/>
      <c r="Y6" s="186"/>
      <c r="Z6" s="186"/>
    </row>
    <row r="7" spans="1:26" s="5" customFormat="1" ht="26.25" customHeight="1">
      <c r="A7" s="136" t="s">
        <v>91</v>
      </c>
      <c r="B7" s="136"/>
      <c r="C7" s="136"/>
      <c r="D7" s="136"/>
      <c r="E7" s="136"/>
      <c r="F7" s="137" t="s">
        <v>97</v>
      </c>
      <c r="G7" s="137"/>
      <c r="H7" s="137"/>
      <c r="I7" s="137"/>
      <c r="J7" s="137"/>
      <c r="K7" s="137"/>
      <c r="L7" s="137"/>
      <c r="M7" s="137"/>
      <c r="N7" s="96"/>
      <c r="O7" s="26" t="s">
        <v>92</v>
      </c>
      <c r="P7" s="105"/>
      <c r="Q7" s="162" t="s">
        <v>102</v>
      </c>
      <c r="R7" s="162"/>
      <c r="S7" s="162"/>
      <c r="T7" s="162"/>
      <c r="U7" s="162"/>
      <c r="W7" s="186"/>
      <c r="X7" s="186"/>
      <c r="Y7" s="186"/>
      <c r="Z7" s="186"/>
    </row>
    <row r="8" spans="1:26" s="5" customFormat="1" ht="21.75" customHeight="1">
      <c r="A8" s="183" t="s">
        <v>6</v>
      </c>
      <c r="B8" s="183"/>
      <c r="C8" s="183"/>
      <c r="D8" s="183"/>
      <c r="E8" s="183"/>
      <c r="F8" s="184" t="s">
        <v>98</v>
      </c>
      <c r="G8" s="184"/>
      <c r="H8" s="184"/>
      <c r="I8" s="184"/>
      <c r="J8" s="184"/>
      <c r="K8" s="184"/>
      <c r="L8" s="184"/>
      <c r="M8" s="184"/>
      <c r="N8" s="97"/>
      <c r="O8" s="26" t="s">
        <v>7</v>
      </c>
      <c r="P8" s="106"/>
      <c r="Q8" s="162" t="s">
        <v>103</v>
      </c>
      <c r="R8" s="162"/>
      <c r="S8" s="162"/>
      <c r="T8" s="162"/>
      <c r="U8" s="162"/>
      <c r="W8" s="186"/>
      <c r="X8" s="186"/>
      <c r="Y8" s="186"/>
      <c r="Z8" s="186"/>
    </row>
    <row r="9" spans="1:26" s="5" customFormat="1" ht="21.75" customHeight="1">
      <c r="A9" s="163" t="s">
        <v>8</v>
      </c>
      <c r="B9" s="163"/>
      <c r="C9" s="163"/>
      <c r="D9" s="163"/>
      <c r="E9" s="163"/>
      <c r="F9" s="164"/>
      <c r="G9" s="164"/>
      <c r="H9" s="164"/>
      <c r="I9" s="164"/>
      <c r="J9" s="164"/>
      <c r="K9" s="164"/>
      <c r="L9" s="164"/>
      <c r="M9" s="164"/>
      <c r="N9" s="96"/>
      <c r="O9" s="14" t="s">
        <v>9</v>
      </c>
      <c r="P9" s="26"/>
      <c r="Q9" s="162"/>
      <c r="R9" s="162"/>
      <c r="S9" s="162"/>
      <c r="T9" s="162"/>
      <c r="U9" s="162"/>
      <c r="W9" s="187" t="s">
        <v>85</v>
      </c>
      <c r="X9" s="187"/>
      <c r="Y9" s="187"/>
      <c r="Z9" s="187"/>
    </row>
    <row r="10" spans="23:26" ht="9" customHeight="1">
      <c r="W10" s="187"/>
      <c r="X10" s="187"/>
      <c r="Y10" s="187"/>
      <c r="Z10" s="187"/>
    </row>
    <row r="11" spans="1:21" ht="17.25" customHeight="1">
      <c r="A11" s="149" t="s">
        <v>104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0" ht="17.25" customHeight="1">
      <c r="A12" s="19"/>
      <c r="B12" s="19"/>
      <c r="C12" s="19"/>
      <c r="D12" s="19"/>
      <c r="F12" s="15" t="s">
        <v>88</v>
      </c>
      <c r="G12" s="190" t="s">
        <v>105</v>
      </c>
      <c r="H12" s="190"/>
      <c r="I12" s="190"/>
      <c r="J12" s="190"/>
      <c r="K12" s="190"/>
      <c r="L12" s="16" t="s">
        <v>79</v>
      </c>
      <c r="M12" s="17" t="s">
        <v>106</v>
      </c>
      <c r="N12" s="99"/>
      <c r="O12" s="18" t="s">
        <v>80</v>
      </c>
      <c r="P12" s="20"/>
      <c r="R12" s="19"/>
      <c r="S12" s="19"/>
      <c r="T12" s="19"/>
    </row>
    <row r="13" ht="9" customHeight="1"/>
    <row r="14" spans="9:21" ht="12.75" customHeight="1">
      <c r="I14" s="188" t="s">
        <v>27</v>
      </c>
      <c r="J14" s="188"/>
      <c r="K14" s="188"/>
      <c r="L14" s="188"/>
      <c r="O14" s="114" t="s">
        <v>10</v>
      </c>
      <c r="Q14" s="189" t="s">
        <v>25</v>
      </c>
      <c r="R14" s="189"/>
      <c r="S14" s="189"/>
      <c r="T14" s="189"/>
      <c r="U14" s="189"/>
    </row>
    <row r="15" spans="1:21" s="1" customFormat="1" ht="19.5" customHeight="1">
      <c r="A15" s="166" t="s">
        <v>28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</row>
    <row r="16" spans="1:21" s="10" customFormat="1" ht="25.5" customHeight="1">
      <c r="A16" s="141" t="s">
        <v>29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8" t="s">
        <v>11</v>
      </c>
      <c r="N16" s="165" t="s">
        <v>72</v>
      </c>
      <c r="O16" s="165"/>
      <c r="P16" s="165"/>
      <c r="Q16" s="165" t="s">
        <v>73</v>
      </c>
      <c r="R16" s="165"/>
      <c r="S16" s="165"/>
      <c r="T16" s="165"/>
      <c r="U16" s="165"/>
    </row>
    <row r="17" spans="1:21" s="10" customFormat="1" ht="12.75">
      <c r="A17" s="141">
        <v>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21">
        <v>2</v>
      </c>
      <c r="N17" s="165">
        <v>3</v>
      </c>
      <c r="O17" s="165"/>
      <c r="P17" s="165"/>
      <c r="Q17" s="165">
        <v>4</v>
      </c>
      <c r="R17" s="165"/>
      <c r="S17" s="165"/>
      <c r="T17" s="165"/>
      <c r="U17" s="165"/>
    </row>
    <row r="18" spans="1:21" s="10" customFormat="1" ht="12.75">
      <c r="A18" s="160" t="s">
        <v>30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22" t="s">
        <v>15</v>
      </c>
      <c r="N18" s="155">
        <v>4357</v>
      </c>
      <c r="O18" s="155"/>
      <c r="P18" s="155"/>
      <c r="Q18" s="156">
        <v>2340</v>
      </c>
      <c r="R18" s="153"/>
      <c r="S18" s="153"/>
      <c r="T18" s="153"/>
      <c r="U18" s="153"/>
    </row>
    <row r="19" spans="1:21" s="10" customFormat="1" ht="12.75">
      <c r="A19" s="160" t="s">
        <v>31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22" t="s">
        <v>74</v>
      </c>
      <c r="N19" s="28" t="s">
        <v>81</v>
      </c>
      <c r="O19" s="29">
        <v>726</v>
      </c>
      <c r="P19" s="30" t="s">
        <v>82</v>
      </c>
      <c r="Q19" s="35" t="s">
        <v>81</v>
      </c>
      <c r="R19" s="159">
        <v>390</v>
      </c>
      <c r="S19" s="159"/>
      <c r="T19" s="159"/>
      <c r="U19" s="36" t="s">
        <v>82</v>
      </c>
    </row>
    <row r="20" spans="1:21" s="10" customFormat="1" ht="12.75">
      <c r="A20" s="160" t="s">
        <v>32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22" t="s">
        <v>16</v>
      </c>
      <c r="N20" s="28" t="s">
        <v>81</v>
      </c>
      <c r="O20" s="29">
        <v>0</v>
      </c>
      <c r="P20" s="30" t="s">
        <v>82</v>
      </c>
      <c r="Q20" s="35" t="s">
        <v>81</v>
      </c>
      <c r="R20" s="159"/>
      <c r="S20" s="159"/>
      <c r="T20" s="159"/>
      <c r="U20" s="36" t="s">
        <v>82</v>
      </c>
    </row>
    <row r="21" spans="1:21" s="10" customFormat="1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22" t="s">
        <v>75</v>
      </c>
      <c r="N21" s="28" t="s">
        <v>81</v>
      </c>
      <c r="O21" s="29"/>
      <c r="P21" s="30" t="s">
        <v>82</v>
      </c>
      <c r="Q21" s="35" t="s">
        <v>81</v>
      </c>
      <c r="R21" s="159"/>
      <c r="S21" s="159"/>
      <c r="T21" s="159"/>
      <c r="U21" s="36" t="s">
        <v>82</v>
      </c>
    </row>
    <row r="22" spans="1:21" s="10" customFormat="1" ht="12.75">
      <c r="A22" s="160" t="s">
        <v>33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22" t="s">
        <v>17</v>
      </c>
      <c r="N22" s="28" t="s">
        <v>81</v>
      </c>
      <c r="O22" s="29"/>
      <c r="P22" s="30" t="s">
        <v>82</v>
      </c>
      <c r="Q22" s="35" t="s">
        <v>81</v>
      </c>
      <c r="R22" s="159"/>
      <c r="S22" s="159"/>
      <c r="T22" s="159"/>
      <c r="U22" s="36" t="s">
        <v>82</v>
      </c>
    </row>
    <row r="23" spans="1:21" s="10" customFormat="1" ht="12.75">
      <c r="A23" s="160" t="s">
        <v>34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22" t="s">
        <v>76</v>
      </c>
      <c r="N23" s="154">
        <f>N18-O19</f>
        <v>3631</v>
      </c>
      <c r="O23" s="154"/>
      <c r="P23" s="154"/>
      <c r="Q23" s="154">
        <f>Q18-R19-R20-R21-R22</f>
        <v>1950</v>
      </c>
      <c r="R23" s="154"/>
      <c r="S23" s="154"/>
      <c r="T23" s="154"/>
      <c r="U23" s="154"/>
    </row>
    <row r="24" spans="1:21" s="10" customFormat="1" ht="12.75">
      <c r="A24" s="160" t="s">
        <v>35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22" t="s">
        <v>18</v>
      </c>
      <c r="N24" s="28" t="s">
        <v>81</v>
      </c>
      <c r="O24" s="29">
        <v>2525</v>
      </c>
      <c r="P24" s="30" t="s">
        <v>82</v>
      </c>
      <c r="Q24" s="35" t="s">
        <v>81</v>
      </c>
      <c r="R24" s="159">
        <v>1689</v>
      </c>
      <c r="S24" s="159"/>
      <c r="T24" s="159"/>
      <c r="U24" s="36" t="s">
        <v>82</v>
      </c>
    </row>
    <row r="25" spans="1:22" s="10" customFormat="1" ht="12.75" customHeight="1">
      <c r="A25" s="176" t="s">
        <v>93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65" t="s">
        <v>94</v>
      </c>
      <c r="N25" s="28" t="s">
        <v>81</v>
      </c>
      <c r="O25" s="29"/>
      <c r="P25" s="30" t="s">
        <v>82</v>
      </c>
      <c r="Q25" s="35" t="s">
        <v>81</v>
      </c>
      <c r="R25" s="159"/>
      <c r="S25" s="159"/>
      <c r="T25" s="159"/>
      <c r="U25" s="36" t="s">
        <v>82</v>
      </c>
      <c r="V25" s="63"/>
    </row>
    <row r="26" spans="1:21" s="10" customFormat="1" ht="12.75">
      <c r="A26" s="161" t="s">
        <v>36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2"/>
      <c r="N26" s="152"/>
      <c r="O26" s="152"/>
      <c r="P26" s="152"/>
      <c r="Q26" s="153"/>
      <c r="R26" s="153"/>
      <c r="S26" s="153"/>
      <c r="T26" s="153"/>
      <c r="U26" s="153"/>
    </row>
    <row r="27" spans="1:21" s="10" customFormat="1" ht="12.75">
      <c r="A27" s="175" t="s">
        <v>37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31" t="s">
        <v>19</v>
      </c>
      <c r="N27" s="154">
        <f>IF(N23&gt;(O24+O25),N23-(O24+O25),0)</f>
        <v>1106</v>
      </c>
      <c r="O27" s="154"/>
      <c r="P27" s="154"/>
      <c r="Q27" s="157">
        <f>IF(Q23&gt;(R24+R25),Q23-(R24+R25),0)</f>
        <v>261</v>
      </c>
      <c r="R27" s="158"/>
      <c r="S27" s="158"/>
      <c r="T27" s="158"/>
      <c r="U27" s="158"/>
    </row>
    <row r="28" spans="1:21" s="10" customFormat="1" ht="12.75">
      <c r="A28" s="175" t="s">
        <v>38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22" t="s">
        <v>77</v>
      </c>
      <c r="N28" s="32" t="s">
        <v>81</v>
      </c>
      <c r="O28" s="34">
        <f>IF((O24+O25)&gt;N23,(O24+O25)-N23,0)</f>
        <v>0</v>
      </c>
      <c r="P28" s="33" t="s">
        <v>82</v>
      </c>
      <c r="Q28" s="37" t="s">
        <v>81</v>
      </c>
      <c r="R28" s="179">
        <f>IF((R24+R25)&gt;Q23,(R24+R25)-Q23,0)</f>
        <v>0</v>
      </c>
      <c r="S28" s="179"/>
      <c r="T28" s="179"/>
      <c r="U28" s="38" t="s">
        <v>82</v>
      </c>
    </row>
    <row r="29" spans="1:21" s="10" customFormat="1" ht="12.75">
      <c r="A29" s="160" t="s">
        <v>39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22" t="s">
        <v>20</v>
      </c>
      <c r="N29" s="155">
        <v>6</v>
      </c>
      <c r="O29" s="155"/>
      <c r="P29" s="155"/>
      <c r="Q29" s="153">
        <v>65</v>
      </c>
      <c r="R29" s="153"/>
      <c r="S29" s="153"/>
      <c r="T29" s="153"/>
      <c r="U29" s="153"/>
    </row>
    <row r="30" spans="1:21" s="10" customFormat="1" ht="12.75">
      <c r="A30" s="160" t="s">
        <v>40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22" t="s">
        <v>21</v>
      </c>
      <c r="N30" s="28" t="s">
        <v>81</v>
      </c>
      <c r="O30" s="29">
        <v>290.2</v>
      </c>
      <c r="P30" s="30" t="s">
        <v>82</v>
      </c>
      <c r="Q30" s="28" t="s">
        <v>81</v>
      </c>
      <c r="R30" s="159">
        <v>244</v>
      </c>
      <c r="S30" s="159"/>
      <c r="T30" s="159"/>
      <c r="U30" s="30" t="s">
        <v>82</v>
      </c>
    </row>
    <row r="31" spans="1:21" s="10" customFormat="1" ht="12.75">
      <c r="A31" s="160" t="s">
        <v>41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22" t="s">
        <v>22</v>
      </c>
      <c r="N31" s="28" t="s">
        <v>81</v>
      </c>
      <c r="O31" s="29">
        <v>62.5</v>
      </c>
      <c r="P31" s="30" t="s">
        <v>82</v>
      </c>
      <c r="Q31" s="28" t="s">
        <v>81</v>
      </c>
      <c r="R31" s="159">
        <v>34</v>
      </c>
      <c r="S31" s="159"/>
      <c r="T31" s="159"/>
      <c r="U31" s="30" t="s">
        <v>82</v>
      </c>
    </row>
    <row r="32" spans="1:21" s="10" customFormat="1" ht="12.75">
      <c r="A32" s="160" t="s">
        <v>42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22" t="s">
        <v>78</v>
      </c>
      <c r="N32" s="39" t="s">
        <v>81</v>
      </c>
      <c r="O32" s="25">
        <v>110</v>
      </c>
      <c r="P32" s="40" t="s">
        <v>82</v>
      </c>
      <c r="Q32" s="39" t="s">
        <v>81</v>
      </c>
      <c r="R32" s="181">
        <v>39</v>
      </c>
      <c r="S32" s="181"/>
      <c r="T32" s="181"/>
      <c r="U32" s="40" t="s">
        <v>82</v>
      </c>
    </row>
    <row r="33" spans="1:21" s="10" customFormat="1" ht="12.75">
      <c r="A33" s="161" t="s">
        <v>43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22"/>
      <c r="N33" s="152"/>
      <c r="O33" s="152"/>
      <c r="P33" s="152"/>
      <c r="Q33" s="153"/>
      <c r="R33" s="153"/>
      <c r="S33" s="153"/>
      <c r="T33" s="153"/>
      <c r="U33" s="153"/>
    </row>
    <row r="34" spans="1:21" s="10" customFormat="1" ht="12.75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22">
        <v>100</v>
      </c>
      <c r="N34" s="154">
        <f>IF((N27-O28+N29-O30-O31-O32)&gt;0,N27-O28+N29-O30-O31-O32,0)</f>
        <v>649.3</v>
      </c>
      <c r="O34" s="154"/>
      <c r="P34" s="154"/>
      <c r="Q34" s="158">
        <f>IF(Q27-R28+Q29-R30-R31-R32&gt;0,Q27-R28+Q29-R30-R31-R32,0)</f>
        <v>9</v>
      </c>
      <c r="R34" s="158"/>
      <c r="S34" s="158"/>
      <c r="T34" s="158"/>
      <c r="U34" s="158"/>
    </row>
    <row r="35" spans="1:21" s="10" customFormat="1" ht="12.75">
      <c r="A35" s="175" t="s">
        <v>38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22">
        <v>105</v>
      </c>
      <c r="N35" s="32" t="s">
        <v>81</v>
      </c>
      <c r="O35" s="34">
        <f>IF((N27-O28+N29-O30-O31-O32)&lt;0,O28-N27-N29+O30+O31+O32,0)</f>
        <v>0</v>
      </c>
      <c r="P35" s="33" t="s">
        <v>82</v>
      </c>
      <c r="Q35" s="37" t="s">
        <v>81</v>
      </c>
      <c r="R35" s="179">
        <f>IF(Q27-R28+Q29-R30-R31-R32&lt;0,R28-Q27-Q29+R30+R31+R32,0)</f>
        <v>0</v>
      </c>
      <c r="S35" s="179"/>
      <c r="T35" s="179"/>
      <c r="U35" s="38" t="s">
        <v>82</v>
      </c>
    </row>
    <row r="36" spans="1:21" s="10" customFormat="1" ht="12.75">
      <c r="A36" s="160" t="s">
        <v>44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22">
        <v>110</v>
      </c>
      <c r="N36" s="155"/>
      <c r="O36" s="155"/>
      <c r="P36" s="155"/>
      <c r="Q36" s="153"/>
      <c r="R36" s="153"/>
      <c r="S36" s="153"/>
      <c r="T36" s="153"/>
      <c r="U36" s="153"/>
    </row>
    <row r="37" spans="1:21" s="10" customFormat="1" ht="12.75">
      <c r="A37" s="160" t="s">
        <v>45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22">
        <v>120</v>
      </c>
      <c r="N37" s="155"/>
      <c r="O37" s="155"/>
      <c r="P37" s="155"/>
      <c r="Q37" s="153"/>
      <c r="R37" s="153"/>
      <c r="S37" s="153"/>
      <c r="T37" s="153"/>
      <c r="U37" s="153"/>
    </row>
    <row r="38" spans="1:21" s="10" customFormat="1" ht="12.75">
      <c r="A38" s="160" t="s">
        <v>46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22">
        <v>130</v>
      </c>
      <c r="N38" s="155">
        <v>72</v>
      </c>
      <c r="O38" s="155"/>
      <c r="P38" s="155"/>
      <c r="Q38" s="153">
        <v>73</v>
      </c>
      <c r="R38" s="153"/>
      <c r="S38" s="153"/>
      <c r="T38" s="153"/>
      <c r="U38" s="153"/>
    </row>
    <row r="39" spans="1:21" s="10" customFormat="1" ht="12.75">
      <c r="A39" s="160" t="s">
        <v>47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22">
        <v>140</v>
      </c>
      <c r="N39" s="28" t="s">
        <v>81</v>
      </c>
      <c r="O39" s="29"/>
      <c r="P39" s="30" t="s">
        <v>82</v>
      </c>
      <c r="Q39" s="28" t="s">
        <v>81</v>
      </c>
      <c r="R39" s="159"/>
      <c r="S39" s="159"/>
      <c r="T39" s="159"/>
      <c r="U39" s="30" t="s">
        <v>82</v>
      </c>
    </row>
    <row r="40" spans="1:21" s="10" customFormat="1" ht="12.75">
      <c r="A40" s="160" t="s">
        <v>48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22">
        <v>150</v>
      </c>
      <c r="N40" s="28" t="s">
        <v>81</v>
      </c>
      <c r="O40" s="29"/>
      <c r="P40" s="30" t="s">
        <v>82</v>
      </c>
      <c r="Q40" s="28" t="s">
        <v>81</v>
      </c>
      <c r="R40" s="159"/>
      <c r="S40" s="159"/>
      <c r="T40" s="159"/>
      <c r="U40" s="30" t="s">
        <v>82</v>
      </c>
    </row>
    <row r="41" spans="1:21" s="10" customFormat="1" ht="12.75">
      <c r="A41" s="160" t="s">
        <v>49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22">
        <v>160</v>
      </c>
      <c r="N41" s="28" t="s">
        <v>81</v>
      </c>
      <c r="O41" s="29"/>
      <c r="P41" s="30" t="s">
        <v>82</v>
      </c>
      <c r="Q41" s="28" t="s">
        <v>81</v>
      </c>
      <c r="R41" s="159"/>
      <c r="S41" s="159"/>
      <c r="T41" s="159"/>
      <c r="U41" s="30" t="s">
        <v>82</v>
      </c>
    </row>
    <row r="42" spans="1:21" s="10" customFormat="1" ht="12.75">
      <c r="A42" s="161" t="s">
        <v>50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22"/>
      <c r="N42" s="152"/>
      <c r="O42" s="152"/>
      <c r="P42" s="152"/>
      <c r="Q42" s="153"/>
      <c r="R42" s="153"/>
      <c r="S42" s="153"/>
      <c r="T42" s="153"/>
      <c r="U42" s="153"/>
    </row>
    <row r="43" spans="1:21" s="10" customFormat="1" ht="12.75">
      <c r="A43" s="175" t="s">
        <v>37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22">
        <v>170</v>
      </c>
      <c r="N43" s="154">
        <f>IF((N34-O35+N36+N37+N38-O39-O40-O41)&gt;0,N34-O35+N36+N37+N38-O39-O40-O41,0)</f>
        <v>721.3</v>
      </c>
      <c r="O43" s="154"/>
      <c r="P43" s="154"/>
      <c r="Q43" s="158">
        <f>IF(Q34-R35+Q36+Q37+Q38-R39-R40-R41&gt;0,Q34-R35+Q36+Q37+Q38-R39-R40-R41,0)</f>
        <v>82</v>
      </c>
      <c r="R43" s="158"/>
      <c r="S43" s="158"/>
      <c r="T43" s="158"/>
      <c r="U43" s="158"/>
    </row>
    <row r="44" spans="1:21" s="10" customFormat="1" ht="12.75">
      <c r="A44" s="175" t="s">
        <v>38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22">
        <v>175</v>
      </c>
      <c r="N44" s="32" t="s">
        <v>81</v>
      </c>
      <c r="O44" s="34">
        <f>IF((N34-O35+N36+N37+N38-O39-O40-O41)&lt;0,-N34+O35-N36-N37-N38+O39+O40+O41,0)</f>
        <v>0</v>
      </c>
      <c r="P44" s="33" t="s">
        <v>82</v>
      </c>
      <c r="Q44" s="37" t="s">
        <v>81</v>
      </c>
      <c r="R44" s="179">
        <f>IF(Q34-R35+Q36+Q37+Q38-R39-R40-R41&lt;0,R35-Q34-Q36-Q37-Q38+R39+R40+R41,0)</f>
        <v>0</v>
      </c>
      <c r="S44" s="179"/>
      <c r="T44" s="179"/>
      <c r="U44" s="38" t="s">
        <v>82</v>
      </c>
    </row>
    <row r="45" spans="1:21" s="10" customFormat="1" ht="12.75">
      <c r="A45" s="160" t="s">
        <v>51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22">
        <v>180</v>
      </c>
      <c r="N45" s="28" t="s">
        <v>81</v>
      </c>
      <c r="O45" s="29"/>
      <c r="P45" s="30" t="s">
        <v>82</v>
      </c>
      <c r="Q45" s="28" t="s">
        <v>81</v>
      </c>
      <c r="R45" s="159"/>
      <c r="S45" s="159"/>
      <c r="T45" s="159"/>
      <c r="U45" s="30" t="s">
        <v>82</v>
      </c>
    </row>
    <row r="46" spans="1:21" s="10" customFormat="1" ht="12.75">
      <c r="A46" s="161" t="s">
        <v>52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22"/>
      <c r="N46" s="152"/>
      <c r="O46" s="152"/>
      <c r="P46" s="152"/>
      <c r="Q46" s="153"/>
      <c r="R46" s="153"/>
      <c r="S46" s="153"/>
      <c r="T46" s="153"/>
      <c r="U46" s="153"/>
    </row>
    <row r="47" spans="1:21" s="10" customFormat="1" ht="12.75">
      <c r="A47" s="175" t="s">
        <v>37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22">
        <v>190</v>
      </c>
      <c r="N47" s="154">
        <f>IF((N43-O44)&gt;0,N43-O45,0)</f>
        <v>721.3</v>
      </c>
      <c r="O47" s="154"/>
      <c r="P47" s="154"/>
      <c r="Q47" s="158">
        <f>IF(Q43-R44&gt;0,Q43-R44-R45,0)</f>
        <v>82</v>
      </c>
      <c r="R47" s="158"/>
      <c r="S47" s="158"/>
      <c r="T47" s="158"/>
      <c r="U47" s="158"/>
    </row>
    <row r="48" spans="1:21" s="10" customFormat="1" ht="12.75">
      <c r="A48" s="175" t="s">
        <v>38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22">
        <v>195</v>
      </c>
      <c r="N48" s="32" t="s">
        <v>81</v>
      </c>
      <c r="O48" s="34">
        <f>IF((N43-O44)&lt;0,O44+O45,0)</f>
        <v>0</v>
      </c>
      <c r="P48" s="33" t="s">
        <v>82</v>
      </c>
      <c r="Q48" s="37" t="s">
        <v>81</v>
      </c>
      <c r="R48" s="179">
        <f>IF(Q43-R44&lt;0,R44+R45,0)</f>
        <v>0</v>
      </c>
      <c r="S48" s="179"/>
      <c r="T48" s="179"/>
      <c r="U48" s="38" t="s">
        <v>82</v>
      </c>
    </row>
    <row r="49" spans="1:21" s="10" customFormat="1" ht="12.75">
      <c r="A49" s="161" t="s">
        <v>53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22"/>
      <c r="N49" s="152"/>
      <c r="O49" s="152"/>
      <c r="P49" s="152"/>
      <c r="Q49" s="153"/>
      <c r="R49" s="153"/>
      <c r="S49" s="153"/>
      <c r="T49" s="153"/>
      <c r="U49" s="153"/>
    </row>
    <row r="50" spans="1:21" s="10" customFormat="1" ht="12.75">
      <c r="A50" s="175" t="s">
        <v>54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22">
        <v>200</v>
      </c>
      <c r="N50" s="152"/>
      <c r="O50" s="152"/>
      <c r="P50" s="152"/>
      <c r="Q50" s="153"/>
      <c r="R50" s="153"/>
      <c r="S50" s="153"/>
      <c r="T50" s="153"/>
      <c r="U50" s="153"/>
    </row>
    <row r="51" spans="1:21" s="10" customFormat="1" ht="12.75">
      <c r="A51" s="175" t="s">
        <v>55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22">
        <v>205</v>
      </c>
      <c r="N51" s="28" t="s">
        <v>81</v>
      </c>
      <c r="O51" s="29"/>
      <c r="P51" s="30" t="s">
        <v>82</v>
      </c>
      <c r="Q51" s="28" t="s">
        <v>81</v>
      </c>
      <c r="R51" s="159"/>
      <c r="S51" s="159"/>
      <c r="T51" s="159"/>
      <c r="U51" s="30" t="s">
        <v>82</v>
      </c>
    </row>
    <row r="52" spans="1:21" s="10" customFormat="1" ht="12.75">
      <c r="A52" s="160" t="s">
        <v>56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22">
        <v>210</v>
      </c>
      <c r="N52" s="28" t="s">
        <v>81</v>
      </c>
      <c r="O52" s="29"/>
      <c r="P52" s="30" t="s">
        <v>82</v>
      </c>
      <c r="Q52" s="28" t="s">
        <v>81</v>
      </c>
      <c r="R52" s="159"/>
      <c r="S52" s="159"/>
      <c r="T52" s="159"/>
      <c r="U52" s="30" t="s">
        <v>82</v>
      </c>
    </row>
    <row r="53" spans="1:21" s="10" customFormat="1" ht="12.75">
      <c r="A53" s="161" t="s">
        <v>57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22"/>
      <c r="N53" s="152"/>
      <c r="O53" s="152"/>
      <c r="P53" s="152"/>
      <c r="Q53" s="153"/>
      <c r="R53" s="153"/>
      <c r="S53" s="153"/>
      <c r="T53" s="153"/>
      <c r="U53" s="153"/>
    </row>
    <row r="54" spans="1:21" s="10" customFormat="1" ht="12.75">
      <c r="A54" s="175" t="s">
        <v>37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22">
        <v>220</v>
      </c>
      <c r="N54" s="154">
        <f>IF((N47-O48+O50-O51-O52)&gt;0,N47-O48+O50-O51-O52,0)</f>
        <v>721.3</v>
      </c>
      <c r="O54" s="154"/>
      <c r="P54" s="154"/>
      <c r="Q54" s="158">
        <f>IF(Q47-R48+Q50-R51-R52&gt;0,Q47-R48+Q50-R51-R52,0)</f>
        <v>82</v>
      </c>
      <c r="R54" s="158"/>
      <c r="S54" s="158"/>
      <c r="T54" s="158"/>
      <c r="U54" s="158"/>
    </row>
    <row r="55" spans="1:21" s="10" customFormat="1" ht="12.75">
      <c r="A55" s="175" t="s">
        <v>38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22">
        <v>225</v>
      </c>
      <c r="N55" s="32" t="s">
        <v>81</v>
      </c>
      <c r="O55" s="34">
        <f>IF((N47-O48+O50-O51-O52)&lt;0,O48-N47+O51-O50+O52,0)</f>
        <v>0</v>
      </c>
      <c r="P55" s="33" t="s">
        <v>82</v>
      </c>
      <c r="Q55" s="37" t="s">
        <v>81</v>
      </c>
      <c r="R55" s="179">
        <f>IF(Q47-R48+Q50-R51-R52&lt;0,R48-Q47-Q50+R51+R52,0)</f>
        <v>0</v>
      </c>
      <c r="S55" s="179"/>
      <c r="T55" s="179"/>
      <c r="U55" s="38" t="s">
        <v>82</v>
      </c>
    </row>
    <row r="56" spans="1:21" s="10" customFormat="1" ht="12.7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1"/>
      <c r="N56" s="168"/>
      <c r="O56" s="168"/>
      <c r="P56" s="168"/>
      <c r="Q56" s="167"/>
      <c r="R56" s="167"/>
      <c r="S56" s="167"/>
      <c r="T56" s="167"/>
      <c r="U56" s="167"/>
    </row>
    <row r="57" spans="1:21" s="41" customFormat="1" ht="19.5" customHeight="1">
      <c r="A57" s="166" t="s">
        <v>58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1:21" s="10" customFormat="1" ht="25.5" customHeight="1">
      <c r="A58" s="141" t="s">
        <v>59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21" t="s">
        <v>11</v>
      </c>
      <c r="N58" s="165" t="s">
        <v>72</v>
      </c>
      <c r="O58" s="165"/>
      <c r="P58" s="165"/>
      <c r="Q58" s="165" t="s">
        <v>73</v>
      </c>
      <c r="R58" s="165"/>
      <c r="S58" s="165"/>
      <c r="T58" s="165"/>
      <c r="U58" s="165"/>
    </row>
    <row r="59" spans="1:21" s="10" customFormat="1" ht="12.75">
      <c r="A59" s="141">
        <v>1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21">
        <v>2</v>
      </c>
      <c r="N59" s="165">
        <v>3</v>
      </c>
      <c r="O59" s="165"/>
      <c r="P59" s="165"/>
      <c r="Q59" s="165">
        <v>4</v>
      </c>
      <c r="R59" s="165"/>
      <c r="S59" s="165"/>
      <c r="T59" s="165"/>
      <c r="U59" s="165"/>
    </row>
    <row r="60" spans="1:21" s="10" customFormat="1" ht="12.75">
      <c r="A60" s="142" t="s">
        <v>60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22">
        <v>230</v>
      </c>
      <c r="N60" s="155">
        <v>1106</v>
      </c>
      <c r="O60" s="155"/>
      <c r="P60" s="155"/>
      <c r="Q60" s="153">
        <v>727</v>
      </c>
      <c r="R60" s="153"/>
      <c r="S60" s="153"/>
      <c r="T60" s="153"/>
      <c r="U60" s="153"/>
    </row>
    <row r="61" spans="1:21" s="10" customFormat="1" ht="12.75">
      <c r="A61" s="142" t="s">
        <v>61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22">
        <v>240</v>
      </c>
      <c r="N61" s="155">
        <v>1356</v>
      </c>
      <c r="O61" s="155"/>
      <c r="P61" s="155"/>
      <c r="Q61" s="153">
        <v>871</v>
      </c>
      <c r="R61" s="153"/>
      <c r="S61" s="153"/>
      <c r="T61" s="153"/>
      <c r="U61" s="153"/>
    </row>
    <row r="62" spans="1:21" s="10" customFormat="1" ht="12.75">
      <c r="A62" s="142" t="s">
        <v>62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22">
        <v>250</v>
      </c>
      <c r="N62" s="155">
        <v>294</v>
      </c>
      <c r="O62" s="155"/>
      <c r="P62" s="155"/>
      <c r="Q62" s="153">
        <v>200</v>
      </c>
      <c r="R62" s="153"/>
      <c r="S62" s="153"/>
      <c r="T62" s="153"/>
      <c r="U62" s="153"/>
    </row>
    <row r="63" spans="1:21" s="10" customFormat="1" ht="12.75">
      <c r="A63" s="142" t="s">
        <v>63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22">
        <v>260</v>
      </c>
      <c r="N63" s="155">
        <v>123</v>
      </c>
      <c r="O63" s="155"/>
      <c r="P63" s="155"/>
      <c r="Q63" s="153">
        <v>169</v>
      </c>
      <c r="R63" s="153"/>
      <c r="S63" s="153"/>
      <c r="T63" s="153"/>
      <c r="U63" s="153"/>
    </row>
    <row r="64" spans="1:21" s="10" customFormat="1" ht="12.75">
      <c r="A64" s="142" t="s">
        <v>42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22">
        <v>270</v>
      </c>
      <c r="N64" s="155">
        <v>109</v>
      </c>
      <c r="O64" s="155"/>
      <c r="P64" s="155"/>
      <c r="Q64" s="153">
        <v>39</v>
      </c>
      <c r="R64" s="153"/>
      <c r="S64" s="153"/>
      <c r="T64" s="153"/>
      <c r="U64" s="153"/>
    </row>
    <row r="65" spans="1:21" s="10" customFormat="1" ht="12.75">
      <c r="A65" s="142" t="s">
        <v>64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22">
        <v>280</v>
      </c>
      <c r="N65" s="154">
        <f>SUM(N60:P64)</f>
        <v>2988</v>
      </c>
      <c r="O65" s="154"/>
      <c r="P65" s="154"/>
      <c r="Q65" s="158">
        <f>SUM(Q60:U64)</f>
        <v>2006</v>
      </c>
      <c r="R65" s="158"/>
      <c r="S65" s="158"/>
      <c r="T65" s="158"/>
      <c r="U65" s="158"/>
    </row>
    <row r="66" spans="1:21" s="10" customFormat="1" ht="12.7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1"/>
      <c r="N66" s="173"/>
      <c r="O66" s="173"/>
      <c r="P66" s="173"/>
      <c r="Q66" s="174"/>
      <c r="R66" s="174"/>
      <c r="S66" s="174"/>
      <c r="T66" s="174"/>
      <c r="U66" s="174"/>
    </row>
    <row r="67" spans="1:21" s="41" customFormat="1" ht="19.5" customHeight="1" hidden="1">
      <c r="A67" s="166" t="s">
        <v>65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</row>
    <row r="68" spans="1:21" s="10" customFormat="1" ht="25.5" customHeight="1" hidden="1">
      <c r="A68" s="141" t="s">
        <v>66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21" t="s">
        <v>11</v>
      </c>
      <c r="N68" s="165" t="s">
        <v>72</v>
      </c>
      <c r="O68" s="165"/>
      <c r="P68" s="165"/>
      <c r="Q68" s="165" t="s">
        <v>73</v>
      </c>
      <c r="R68" s="165"/>
      <c r="S68" s="165"/>
      <c r="T68" s="165"/>
      <c r="U68" s="165"/>
    </row>
    <row r="69" spans="1:21" s="10" customFormat="1" ht="12.75" hidden="1">
      <c r="A69" s="172">
        <v>1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23">
        <v>2</v>
      </c>
      <c r="N69" s="169">
        <v>3</v>
      </c>
      <c r="O69" s="169"/>
      <c r="P69" s="169"/>
      <c r="Q69" s="169">
        <v>4</v>
      </c>
      <c r="R69" s="169"/>
      <c r="S69" s="169"/>
      <c r="T69" s="169"/>
      <c r="U69" s="169"/>
    </row>
    <row r="70" spans="1:21" s="10" customFormat="1" ht="12.75" hidden="1">
      <c r="A70" s="146" t="s">
        <v>67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24">
        <v>300</v>
      </c>
      <c r="N70" s="171"/>
      <c r="O70" s="171"/>
      <c r="P70" s="171"/>
      <c r="Q70" s="153"/>
      <c r="R70" s="153"/>
      <c r="S70" s="153"/>
      <c r="T70" s="153"/>
      <c r="U70" s="153"/>
    </row>
    <row r="71" spans="1:21" s="10" customFormat="1" ht="12.75" hidden="1">
      <c r="A71" s="146" t="s">
        <v>68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24">
        <v>310</v>
      </c>
      <c r="N71" s="170"/>
      <c r="O71" s="170"/>
      <c r="P71" s="170"/>
      <c r="Q71" s="180"/>
      <c r="R71" s="180"/>
      <c r="S71" s="180"/>
      <c r="T71" s="180"/>
      <c r="U71" s="180"/>
    </row>
    <row r="72" spans="1:21" s="10" customFormat="1" ht="12.75" hidden="1">
      <c r="A72" s="146" t="s">
        <v>69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24">
        <v>320</v>
      </c>
      <c r="N72" s="125"/>
      <c r="O72" s="130"/>
      <c r="P72" s="126"/>
      <c r="Q72" s="128"/>
      <c r="R72" s="138"/>
      <c r="S72" s="138"/>
      <c r="T72" s="138"/>
      <c r="U72" s="129"/>
    </row>
    <row r="73" spans="1:21" s="10" customFormat="1" ht="12.75" hidden="1">
      <c r="A73" s="146" t="s">
        <v>70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24">
        <v>330</v>
      </c>
      <c r="N73" s="125"/>
      <c r="O73" s="130"/>
      <c r="P73" s="126"/>
      <c r="Q73" s="127"/>
      <c r="R73" s="139"/>
      <c r="S73" s="139"/>
      <c r="T73" s="139"/>
      <c r="U73" s="124"/>
    </row>
    <row r="74" spans="1:21" s="10" customFormat="1" ht="12.75" hidden="1">
      <c r="A74" s="146" t="s">
        <v>71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24">
        <v>340</v>
      </c>
      <c r="N74" s="145"/>
      <c r="O74" s="145"/>
      <c r="P74" s="145"/>
      <c r="Q74" s="134"/>
      <c r="R74" s="134"/>
      <c r="S74" s="134"/>
      <c r="T74" s="134"/>
      <c r="U74" s="134"/>
    </row>
    <row r="75" spans="14:21" s="10" customFormat="1" ht="15.75" customHeight="1">
      <c r="N75" s="100"/>
      <c r="O75" s="115"/>
      <c r="P75" s="108"/>
      <c r="Q75" s="104"/>
      <c r="R75" s="135"/>
      <c r="S75" s="135"/>
      <c r="T75" s="135"/>
      <c r="U75" s="111"/>
    </row>
    <row r="76" spans="1:21" ht="12.75">
      <c r="A76" s="143" t="s">
        <v>12</v>
      </c>
      <c r="B76" s="143"/>
      <c r="C76" s="143"/>
      <c r="D76" s="147"/>
      <c r="E76" s="147"/>
      <c r="F76" s="147"/>
      <c r="G76" s="147"/>
      <c r="H76" s="147"/>
      <c r="I76" s="147"/>
      <c r="J76" s="147"/>
      <c r="K76" s="42"/>
      <c r="L76" s="147" t="s">
        <v>107</v>
      </c>
      <c r="M76" s="147"/>
      <c r="N76" s="147"/>
      <c r="O76" s="147"/>
      <c r="P76" s="147"/>
      <c r="R76" s="113"/>
      <c r="S76" s="2"/>
      <c r="T76" s="2"/>
      <c r="U76" s="109"/>
    </row>
    <row r="77" spans="1:21" ht="12.7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2"/>
      <c r="M77" s="2"/>
      <c r="N77" s="101"/>
      <c r="O77" s="113"/>
      <c r="P77" s="109"/>
      <c r="R77" s="113"/>
      <c r="S77" s="2"/>
      <c r="T77" s="2"/>
      <c r="U77" s="109"/>
    </row>
    <row r="78" spans="1:21" ht="12.75">
      <c r="A78" s="143" t="s">
        <v>13</v>
      </c>
      <c r="B78" s="143"/>
      <c r="C78" s="143"/>
      <c r="D78" s="143"/>
      <c r="E78" s="143"/>
      <c r="F78" s="144"/>
      <c r="G78" s="144"/>
      <c r="H78" s="144"/>
      <c r="I78" s="144"/>
      <c r="J78" s="144"/>
      <c r="K78" s="44"/>
      <c r="L78" s="144" t="s">
        <v>108</v>
      </c>
      <c r="M78" s="144"/>
      <c r="N78" s="144"/>
      <c r="O78" s="144"/>
      <c r="P78" s="144"/>
      <c r="R78" s="113"/>
      <c r="S78" s="2"/>
      <c r="T78" s="2"/>
      <c r="U78" s="109"/>
    </row>
    <row r="79" spans="1:21" ht="12.75">
      <c r="A79" s="9"/>
      <c r="B79" s="9"/>
      <c r="C79" s="9"/>
      <c r="D79" s="9"/>
      <c r="E79" s="9"/>
      <c r="F79" s="45"/>
      <c r="G79" s="45"/>
      <c r="H79" s="45"/>
      <c r="I79" s="45"/>
      <c r="J79" s="45"/>
      <c r="K79" s="45"/>
      <c r="L79" s="45"/>
      <c r="M79" s="45"/>
      <c r="N79" s="102"/>
      <c r="O79" s="116"/>
      <c r="P79" s="110"/>
      <c r="R79" s="113"/>
      <c r="S79" s="2"/>
      <c r="T79" s="2"/>
      <c r="U79" s="109"/>
    </row>
  </sheetData>
  <sheetProtection/>
  <mergeCells count="188">
    <mergeCell ref="W5:Z8"/>
    <mergeCell ref="W9:Z10"/>
    <mergeCell ref="R24:T24"/>
    <mergeCell ref="Q16:U16"/>
    <mergeCell ref="Q17:U17"/>
    <mergeCell ref="A15:U15"/>
    <mergeCell ref="I14:L14"/>
    <mergeCell ref="A16:L16"/>
    <mergeCell ref="Q14:U14"/>
    <mergeCell ref="G12:K12"/>
    <mergeCell ref="W1:Z4"/>
    <mergeCell ref="A8:E8"/>
    <mergeCell ref="F8:M8"/>
    <mergeCell ref="A4:C4"/>
    <mergeCell ref="A5:B5"/>
    <mergeCell ref="D4:M4"/>
    <mergeCell ref="C5:M5"/>
    <mergeCell ref="G6:M6"/>
    <mergeCell ref="A6:F6"/>
    <mergeCell ref="Q2:U2"/>
    <mergeCell ref="N46:P46"/>
    <mergeCell ref="N43:P43"/>
    <mergeCell ref="N36:P36"/>
    <mergeCell ref="N16:P16"/>
    <mergeCell ref="N37:P37"/>
    <mergeCell ref="N38:P38"/>
    <mergeCell ref="N42:P42"/>
    <mergeCell ref="N17:P17"/>
    <mergeCell ref="N18:P18"/>
    <mergeCell ref="N33:P33"/>
    <mergeCell ref="Q37:U37"/>
    <mergeCell ref="Q38:U38"/>
    <mergeCell ref="A29:L29"/>
    <mergeCell ref="A30:L30"/>
    <mergeCell ref="A31:L31"/>
    <mergeCell ref="A32:L32"/>
    <mergeCell ref="A33:L33"/>
    <mergeCell ref="A34:L34"/>
    <mergeCell ref="A35:L35"/>
    <mergeCell ref="A36:L36"/>
    <mergeCell ref="R35:T35"/>
    <mergeCell ref="Q36:U36"/>
    <mergeCell ref="R19:T19"/>
    <mergeCell ref="R20:T20"/>
    <mergeCell ref="R21:T21"/>
    <mergeCell ref="R22:T22"/>
    <mergeCell ref="R28:T28"/>
    <mergeCell ref="Q34:U34"/>
    <mergeCell ref="R32:T32"/>
    <mergeCell ref="Q29:U29"/>
    <mergeCell ref="R30:T30"/>
    <mergeCell ref="R31:T31"/>
    <mergeCell ref="Q71:U71"/>
    <mergeCell ref="R51:T51"/>
    <mergeCell ref="R52:T52"/>
    <mergeCell ref="Q54:U54"/>
    <mergeCell ref="Q59:U59"/>
    <mergeCell ref="Q60:U60"/>
    <mergeCell ref="Q70:U70"/>
    <mergeCell ref="Q69:U69"/>
    <mergeCell ref="R55:T55"/>
    <mergeCell ref="N61:P61"/>
    <mergeCell ref="Q61:U61"/>
    <mergeCell ref="N62:P62"/>
    <mergeCell ref="Q62:U62"/>
    <mergeCell ref="Q58:U58"/>
    <mergeCell ref="N63:P63"/>
    <mergeCell ref="Q65:U65"/>
    <mergeCell ref="N68:P68"/>
    <mergeCell ref="Q68:U68"/>
    <mergeCell ref="Q64:U64"/>
    <mergeCell ref="Q63:U63"/>
    <mergeCell ref="R44:T44"/>
    <mergeCell ref="R45:T45"/>
    <mergeCell ref="Q49:U49"/>
    <mergeCell ref="N54:P54"/>
    <mergeCell ref="N47:P47"/>
    <mergeCell ref="N49:P49"/>
    <mergeCell ref="Q53:U53"/>
    <mergeCell ref="N53:P53"/>
    <mergeCell ref="R48:T48"/>
    <mergeCell ref="Q47:U47"/>
    <mergeCell ref="A22:L22"/>
    <mergeCell ref="A23:L23"/>
    <mergeCell ref="A24:L24"/>
    <mergeCell ref="A25:L25"/>
    <mergeCell ref="Q43:U43"/>
    <mergeCell ref="Q46:U46"/>
    <mergeCell ref="R39:T39"/>
    <mergeCell ref="R40:T40"/>
    <mergeCell ref="R41:T41"/>
    <mergeCell ref="Q42:U42"/>
    <mergeCell ref="A37:L37"/>
    <mergeCell ref="A38:L38"/>
    <mergeCell ref="A39:L39"/>
    <mergeCell ref="A40:L40"/>
    <mergeCell ref="A27:L27"/>
    <mergeCell ref="A28:L28"/>
    <mergeCell ref="A45:L45"/>
    <mergeCell ref="A46:L46"/>
    <mergeCell ref="A47:L47"/>
    <mergeCell ref="A48:L48"/>
    <mergeCell ref="A41:L41"/>
    <mergeCell ref="A42:L42"/>
    <mergeCell ref="A43:L43"/>
    <mergeCell ref="A44:L44"/>
    <mergeCell ref="A53:L53"/>
    <mergeCell ref="A54:L54"/>
    <mergeCell ref="A55:L55"/>
    <mergeCell ref="A56:L56"/>
    <mergeCell ref="A49:L49"/>
    <mergeCell ref="A50:L50"/>
    <mergeCell ref="A51:L51"/>
    <mergeCell ref="A52:L52"/>
    <mergeCell ref="A73:L73"/>
    <mergeCell ref="A69:L69"/>
    <mergeCell ref="A62:L62"/>
    <mergeCell ref="A64:L64"/>
    <mergeCell ref="A65:L65"/>
    <mergeCell ref="A63:L63"/>
    <mergeCell ref="A67:U67"/>
    <mergeCell ref="N66:P66"/>
    <mergeCell ref="Q66:U66"/>
    <mergeCell ref="N65:P65"/>
    <mergeCell ref="A70:L70"/>
    <mergeCell ref="A71:L71"/>
    <mergeCell ref="A72:L72"/>
    <mergeCell ref="N64:P64"/>
    <mergeCell ref="A68:L68"/>
    <mergeCell ref="N69:P69"/>
    <mergeCell ref="N71:P71"/>
    <mergeCell ref="N70:P70"/>
    <mergeCell ref="A61:L61"/>
    <mergeCell ref="N60:P60"/>
    <mergeCell ref="A9:E9"/>
    <mergeCell ref="F9:M9"/>
    <mergeCell ref="N27:P27"/>
    <mergeCell ref="N59:P59"/>
    <mergeCell ref="N58:P58"/>
    <mergeCell ref="A57:U57"/>
    <mergeCell ref="Q56:U56"/>
    <mergeCell ref="N56:P56"/>
    <mergeCell ref="Q7:U7"/>
    <mergeCell ref="Q8:U8"/>
    <mergeCell ref="Q9:U9"/>
    <mergeCell ref="Q23:U23"/>
    <mergeCell ref="Q3:R3"/>
    <mergeCell ref="Q4:U4"/>
    <mergeCell ref="Q5:U5"/>
    <mergeCell ref="Q6:U6"/>
    <mergeCell ref="Q27:U27"/>
    <mergeCell ref="A17:L17"/>
    <mergeCell ref="N26:P26"/>
    <mergeCell ref="Q26:U26"/>
    <mergeCell ref="R25:T25"/>
    <mergeCell ref="A18:L18"/>
    <mergeCell ref="A19:L19"/>
    <mergeCell ref="A20:L20"/>
    <mergeCell ref="A21:L21"/>
    <mergeCell ref="A26:L26"/>
    <mergeCell ref="K1:U1"/>
    <mergeCell ref="A11:U11"/>
    <mergeCell ref="T3:U3"/>
    <mergeCell ref="N50:P50"/>
    <mergeCell ref="Q50:U50"/>
    <mergeCell ref="Q33:U33"/>
    <mergeCell ref="N34:P34"/>
    <mergeCell ref="N29:P29"/>
    <mergeCell ref="Q18:U18"/>
    <mergeCell ref="N23:P23"/>
    <mergeCell ref="A78:E78"/>
    <mergeCell ref="F78:J78"/>
    <mergeCell ref="L78:P78"/>
    <mergeCell ref="N74:P74"/>
    <mergeCell ref="A74:L74"/>
    <mergeCell ref="A76:C76"/>
    <mergeCell ref="D76:J76"/>
    <mergeCell ref="L76:P76"/>
    <mergeCell ref="Q74:U74"/>
    <mergeCell ref="R75:T75"/>
    <mergeCell ref="A7:E7"/>
    <mergeCell ref="F7:M7"/>
    <mergeCell ref="R72:T72"/>
    <mergeCell ref="R73:T73"/>
    <mergeCell ref="A66:L66"/>
    <mergeCell ref="A58:L58"/>
    <mergeCell ref="A59:L59"/>
    <mergeCell ref="A60:L60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showGridLines="0" showZeros="0" tabSelected="1" zoomScalePageLayoutView="0" workbookViewId="0" topLeftCell="A1">
      <selection activeCell="X66" sqref="X66"/>
    </sheetView>
  </sheetViews>
  <sheetFormatPr defaultColWidth="9.33203125" defaultRowHeight="12.75"/>
  <cols>
    <col min="1" max="5" width="5.33203125" style="2" customWidth="1"/>
    <col min="6" max="12" width="5.83203125" style="2" customWidth="1"/>
    <col min="13" max="13" width="7" style="2" customWidth="1"/>
    <col min="14" max="14" width="1.83203125" style="101" customWidth="1"/>
    <col min="15" max="15" width="15.66015625" style="113" customWidth="1"/>
    <col min="16" max="16" width="1.83203125" style="109" customWidth="1"/>
    <col min="17" max="17" width="1.83203125" style="103" customWidth="1"/>
    <col min="18" max="18" width="4" style="113" customWidth="1"/>
    <col min="19" max="19" width="5.16015625" style="2" customWidth="1"/>
    <col min="20" max="20" width="4" style="2" customWidth="1"/>
    <col min="21" max="21" width="1.83203125" style="109" customWidth="1"/>
    <col min="22" max="22" width="7.33203125" style="2" customWidth="1"/>
    <col min="23" max="26" width="11" style="2" customWidth="1"/>
    <col min="27" max="16384" width="9.33203125" style="2" customWidth="1"/>
  </cols>
  <sheetData>
    <row r="1" spans="11:26" ht="29.25" customHeight="1">
      <c r="K1" s="148" t="s">
        <v>83</v>
      </c>
      <c r="L1" s="148"/>
      <c r="M1" s="148"/>
      <c r="N1" s="148"/>
      <c r="O1" s="148"/>
      <c r="P1" s="148"/>
      <c r="Q1" s="148"/>
      <c r="R1" s="148"/>
      <c r="S1" s="148"/>
      <c r="T1" s="148"/>
      <c r="U1" s="148"/>
      <c r="W1" s="182" t="s">
        <v>87</v>
      </c>
      <c r="X1" s="182"/>
      <c r="Y1" s="182"/>
      <c r="Z1" s="182"/>
    </row>
    <row r="2" spans="1:26" s="5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95"/>
      <c r="O2" s="4"/>
      <c r="P2" s="26"/>
      <c r="Q2" s="185" t="s">
        <v>14</v>
      </c>
      <c r="R2" s="185"/>
      <c r="S2" s="185"/>
      <c r="T2" s="185"/>
      <c r="U2" s="185"/>
      <c r="W2" s="182"/>
      <c r="X2" s="182"/>
      <c r="Y2" s="182"/>
      <c r="Z2" s="182"/>
    </row>
    <row r="3" spans="1:26" s="5" customFormat="1" ht="14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3"/>
      <c r="O3" s="27" t="s">
        <v>23</v>
      </c>
      <c r="P3" s="14"/>
      <c r="Q3" s="162" t="s">
        <v>99</v>
      </c>
      <c r="R3" s="162"/>
      <c r="S3" s="7"/>
      <c r="T3" s="150" t="s">
        <v>24</v>
      </c>
      <c r="U3" s="151"/>
      <c r="W3" s="182"/>
      <c r="X3" s="182"/>
      <c r="Y3" s="182"/>
      <c r="Z3" s="182"/>
    </row>
    <row r="4" spans="1:26" s="5" customFormat="1" ht="21.75" customHeight="1">
      <c r="A4" s="163" t="s">
        <v>0</v>
      </c>
      <c r="B4" s="163"/>
      <c r="C4" s="163"/>
      <c r="D4" s="137" t="s">
        <v>95</v>
      </c>
      <c r="E4" s="137"/>
      <c r="F4" s="137"/>
      <c r="G4" s="137"/>
      <c r="H4" s="137"/>
      <c r="I4" s="137"/>
      <c r="J4" s="137"/>
      <c r="K4" s="137"/>
      <c r="L4" s="137"/>
      <c r="M4" s="137"/>
      <c r="N4" s="96"/>
      <c r="O4" s="26" t="s">
        <v>1</v>
      </c>
      <c r="P4" s="105"/>
      <c r="Q4" s="162" t="s">
        <v>100</v>
      </c>
      <c r="R4" s="162"/>
      <c r="S4" s="162"/>
      <c r="T4" s="162"/>
      <c r="U4" s="162"/>
      <c r="W4" s="182"/>
      <c r="X4" s="182"/>
      <c r="Y4" s="182"/>
      <c r="Z4" s="182"/>
    </row>
    <row r="5" spans="1:26" s="5" customFormat="1" ht="21.75" customHeight="1">
      <c r="A5" s="163" t="s">
        <v>2</v>
      </c>
      <c r="B5" s="163"/>
      <c r="C5" s="137" t="s">
        <v>96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96"/>
      <c r="O5" s="26" t="s">
        <v>3</v>
      </c>
      <c r="P5" s="105"/>
      <c r="Q5" s="162" t="s">
        <v>101</v>
      </c>
      <c r="R5" s="162"/>
      <c r="S5" s="162"/>
      <c r="T5" s="162"/>
      <c r="U5" s="162"/>
      <c r="W5" s="186" t="s">
        <v>84</v>
      </c>
      <c r="X5" s="186"/>
      <c r="Y5" s="186"/>
      <c r="Z5" s="186"/>
    </row>
    <row r="6" spans="1:26" s="5" customFormat="1" ht="21.75" customHeight="1">
      <c r="A6" s="163" t="s">
        <v>4</v>
      </c>
      <c r="B6" s="163"/>
      <c r="C6" s="163"/>
      <c r="D6" s="163"/>
      <c r="E6" s="163"/>
      <c r="F6" s="163"/>
      <c r="G6" s="184"/>
      <c r="H6" s="184"/>
      <c r="I6" s="184"/>
      <c r="J6" s="184"/>
      <c r="K6" s="184"/>
      <c r="L6" s="184"/>
      <c r="M6" s="184"/>
      <c r="N6" s="96"/>
      <c r="O6" s="26" t="s">
        <v>5</v>
      </c>
      <c r="P6" s="105"/>
      <c r="Q6" s="162"/>
      <c r="R6" s="162"/>
      <c r="S6" s="162"/>
      <c r="T6" s="162"/>
      <c r="U6" s="162"/>
      <c r="W6" s="186"/>
      <c r="X6" s="186"/>
      <c r="Y6" s="186"/>
      <c r="Z6" s="186"/>
    </row>
    <row r="7" spans="1:26" s="5" customFormat="1" ht="26.25" customHeight="1">
      <c r="A7" s="136" t="s">
        <v>91</v>
      </c>
      <c r="B7" s="136"/>
      <c r="C7" s="136"/>
      <c r="D7" s="136"/>
      <c r="E7" s="136"/>
      <c r="F7" s="137" t="s">
        <v>97</v>
      </c>
      <c r="G7" s="137"/>
      <c r="H7" s="137"/>
      <c r="I7" s="137"/>
      <c r="J7" s="137"/>
      <c r="K7" s="137"/>
      <c r="L7" s="137"/>
      <c r="M7" s="137"/>
      <c r="N7" s="96"/>
      <c r="O7" s="26" t="s">
        <v>92</v>
      </c>
      <c r="P7" s="105"/>
      <c r="Q7" s="162" t="s">
        <v>102</v>
      </c>
      <c r="R7" s="162"/>
      <c r="S7" s="162"/>
      <c r="T7" s="162"/>
      <c r="U7" s="162"/>
      <c r="W7" s="186"/>
      <c r="X7" s="186"/>
      <c r="Y7" s="186"/>
      <c r="Z7" s="186"/>
    </row>
    <row r="8" spans="1:26" s="5" customFormat="1" ht="21.75" customHeight="1">
      <c r="A8" s="183" t="s">
        <v>6</v>
      </c>
      <c r="B8" s="183"/>
      <c r="C8" s="183"/>
      <c r="D8" s="183"/>
      <c r="E8" s="183"/>
      <c r="F8" s="184" t="s">
        <v>98</v>
      </c>
      <c r="G8" s="184"/>
      <c r="H8" s="184"/>
      <c r="I8" s="184"/>
      <c r="J8" s="184"/>
      <c r="K8" s="184"/>
      <c r="L8" s="184"/>
      <c r="M8" s="184"/>
      <c r="N8" s="97"/>
      <c r="O8" s="26" t="s">
        <v>7</v>
      </c>
      <c r="P8" s="106"/>
      <c r="Q8" s="162" t="s">
        <v>103</v>
      </c>
      <c r="R8" s="162"/>
      <c r="S8" s="162"/>
      <c r="T8" s="162"/>
      <c r="U8" s="162"/>
      <c r="W8" s="186"/>
      <c r="X8" s="186"/>
      <c r="Y8" s="186"/>
      <c r="Z8" s="186"/>
    </row>
    <row r="9" spans="1:26" s="5" customFormat="1" ht="21.75" customHeight="1">
      <c r="A9" s="163" t="s">
        <v>8</v>
      </c>
      <c r="B9" s="163"/>
      <c r="C9" s="163"/>
      <c r="D9" s="163"/>
      <c r="E9" s="163"/>
      <c r="F9" s="164"/>
      <c r="G9" s="164"/>
      <c r="H9" s="164"/>
      <c r="I9" s="164"/>
      <c r="J9" s="164"/>
      <c r="K9" s="164"/>
      <c r="L9" s="164"/>
      <c r="M9" s="164"/>
      <c r="N9" s="96"/>
      <c r="O9" s="14" t="s">
        <v>9</v>
      </c>
      <c r="P9" s="26"/>
      <c r="Q9" s="162"/>
      <c r="R9" s="162"/>
      <c r="S9" s="162"/>
      <c r="T9" s="162"/>
      <c r="U9" s="162"/>
      <c r="W9" s="187" t="s">
        <v>85</v>
      </c>
      <c r="X9" s="187"/>
      <c r="Y9" s="187"/>
      <c r="Z9" s="187"/>
    </row>
    <row r="10" spans="23:26" ht="9" customHeight="1">
      <c r="W10" s="187"/>
      <c r="X10" s="187"/>
      <c r="Y10" s="187"/>
      <c r="Z10" s="187"/>
    </row>
    <row r="11" spans="1:21" ht="17.25" customHeight="1">
      <c r="A11" s="149" t="s">
        <v>104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</row>
    <row r="12" spans="1:20" ht="17.25" customHeight="1">
      <c r="A12" s="19"/>
      <c r="B12" s="19"/>
      <c r="C12" s="19"/>
      <c r="D12" s="19"/>
      <c r="F12" s="15" t="s">
        <v>88</v>
      </c>
      <c r="G12" s="190" t="s">
        <v>105</v>
      </c>
      <c r="H12" s="190"/>
      <c r="I12" s="190"/>
      <c r="J12" s="190"/>
      <c r="K12" s="190"/>
      <c r="L12" s="16" t="s">
        <v>79</v>
      </c>
      <c r="M12" s="17" t="s">
        <v>79</v>
      </c>
      <c r="N12" s="99"/>
      <c r="O12" s="18" t="s">
        <v>80</v>
      </c>
      <c r="P12" s="20"/>
      <c r="R12" s="19"/>
      <c r="S12" s="19"/>
      <c r="T12" s="19"/>
    </row>
    <row r="13" ht="9" customHeight="1"/>
    <row r="14" spans="9:21" ht="12.75" customHeight="1">
      <c r="I14" s="191" t="s">
        <v>27</v>
      </c>
      <c r="J14" s="191"/>
      <c r="K14" s="191"/>
      <c r="L14" s="191"/>
      <c r="O14" s="131" t="s">
        <v>10</v>
      </c>
      <c r="Q14" s="185" t="s">
        <v>25</v>
      </c>
      <c r="R14" s="185"/>
      <c r="S14" s="185"/>
      <c r="T14" s="185"/>
      <c r="U14" s="185"/>
    </row>
    <row r="15" spans="1:21" s="1" customFormat="1" ht="19.5" customHeight="1">
      <c r="A15" s="166" t="s">
        <v>28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</row>
    <row r="16" spans="1:21" s="10" customFormat="1" ht="25.5" customHeight="1">
      <c r="A16" s="141" t="s">
        <v>29</v>
      </c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8" t="s">
        <v>11</v>
      </c>
      <c r="N16" s="165" t="s">
        <v>72</v>
      </c>
      <c r="O16" s="165"/>
      <c r="P16" s="165"/>
      <c r="Q16" s="165" t="s">
        <v>73</v>
      </c>
      <c r="R16" s="165"/>
      <c r="S16" s="165"/>
      <c r="T16" s="165"/>
      <c r="U16" s="165"/>
    </row>
    <row r="17" spans="1:21" s="10" customFormat="1" ht="12.75">
      <c r="A17" s="141">
        <v>1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21">
        <v>2</v>
      </c>
      <c r="N17" s="165">
        <v>3</v>
      </c>
      <c r="O17" s="165"/>
      <c r="P17" s="165"/>
      <c r="Q17" s="165">
        <v>4</v>
      </c>
      <c r="R17" s="165"/>
      <c r="S17" s="165"/>
      <c r="T17" s="165"/>
      <c r="U17" s="165"/>
    </row>
    <row r="18" spans="1:21" s="10" customFormat="1" ht="12.75">
      <c r="A18" s="160" t="s">
        <v>30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22" t="s">
        <v>15</v>
      </c>
      <c r="N18" s="155">
        <v>4624</v>
      </c>
      <c r="O18" s="155"/>
      <c r="P18" s="155"/>
      <c r="Q18" s="156">
        <v>4357</v>
      </c>
      <c r="R18" s="153"/>
      <c r="S18" s="153"/>
      <c r="T18" s="153"/>
      <c r="U18" s="153"/>
    </row>
    <row r="19" spans="1:21" s="10" customFormat="1" ht="12.75">
      <c r="A19" s="160" t="s">
        <v>31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22" t="s">
        <v>74</v>
      </c>
      <c r="N19" s="28" t="s">
        <v>81</v>
      </c>
      <c r="O19" s="29">
        <v>771</v>
      </c>
      <c r="P19" s="30" t="s">
        <v>82</v>
      </c>
      <c r="Q19" s="35" t="s">
        <v>81</v>
      </c>
      <c r="R19" s="159">
        <v>726</v>
      </c>
      <c r="S19" s="159"/>
      <c r="T19" s="159"/>
      <c r="U19" s="36" t="s">
        <v>82</v>
      </c>
    </row>
    <row r="20" spans="1:21" s="10" customFormat="1" ht="12.75">
      <c r="A20" s="160" t="s">
        <v>32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22" t="s">
        <v>16</v>
      </c>
      <c r="N20" s="28" t="s">
        <v>81</v>
      </c>
      <c r="O20" s="29">
        <v>0</v>
      </c>
      <c r="P20" s="30" t="s">
        <v>82</v>
      </c>
      <c r="Q20" s="35" t="s">
        <v>81</v>
      </c>
      <c r="R20" s="159"/>
      <c r="S20" s="159"/>
      <c r="T20" s="159"/>
      <c r="U20" s="36" t="s">
        <v>82</v>
      </c>
    </row>
    <row r="21" spans="1:21" s="10" customFormat="1" ht="12.75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22" t="s">
        <v>75</v>
      </c>
      <c r="N21" s="28" t="s">
        <v>81</v>
      </c>
      <c r="O21" s="29"/>
      <c r="P21" s="30" t="s">
        <v>82</v>
      </c>
      <c r="Q21" s="35" t="s">
        <v>81</v>
      </c>
      <c r="R21" s="159"/>
      <c r="S21" s="159"/>
      <c r="T21" s="159"/>
      <c r="U21" s="36" t="s">
        <v>82</v>
      </c>
    </row>
    <row r="22" spans="1:21" s="10" customFormat="1" ht="12.75">
      <c r="A22" s="160" t="s">
        <v>33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22" t="s">
        <v>17</v>
      </c>
      <c r="N22" s="28" t="s">
        <v>81</v>
      </c>
      <c r="O22" s="29"/>
      <c r="P22" s="30" t="s">
        <v>82</v>
      </c>
      <c r="Q22" s="35" t="s">
        <v>81</v>
      </c>
      <c r="R22" s="159"/>
      <c r="S22" s="159"/>
      <c r="T22" s="159"/>
      <c r="U22" s="36" t="s">
        <v>82</v>
      </c>
    </row>
    <row r="23" spans="1:21" s="10" customFormat="1" ht="12.75">
      <c r="A23" s="160" t="s">
        <v>34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22" t="s">
        <v>76</v>
      </c>
      <c r="N23" s="154">
        <f>N18-O19</f>
        <v>3853</v>
      </c>
      <c r="O23" s="154"/>
      <c r="P23" s="154"/>
      <c r="Q23" s="154">
        <f>Q18-R19-R20-R21-R22</f>
        <v>3631</v>
      </c>
      <c r="R23" s="154"/>
      <c r="S23" s="154"/>
      <c r="T23" s="154"/>
      <c r="U23" s="154"/>
    </row>
    <row r="24" spans="1:21" s="10" customFormat="1" ht="12.75">
      <c r="A24" s="160" t="s">
        <v>35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22" t="s">
        <v>18</v>
      </c>
      <c r="N24" s="28" t="s">
        <v>81</v>
      </c>
      <c r="O24" s="29">
        <v>3078</v>
      </c>
      <c r="P24" s="30" t="s">
        <v>82</v>
      </c>
      <c r="Q24" s="35" t="s">
        <v>81</v>
      </c>
      <c r="R24" s="159">
        <v>2525</v>
      </c>
      <c r="S24" s="159"/>
      <c r="T24" s="159"/>
      <c r="U24" s="36" t="s">
        <v>82</v>
      </c>
    </row>
    <row r="25" spans="1:22" s="10" customFormat="1" ht="12.75" customHeight="1">
      <c r="A25" s="176" t="s">
        <v>93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65" t="s">
        <v>94</v>
      </c>
      <c r="N25" s="28" t="s">
        <v>81</v>
      </c>
      <c r="O25" s="29"/>
      <c r="P25" s="30" t="s">
        <v>82</v>
      </c>
      <c r="Q25" s="35" t="s">
        <v>81</v>
      </c>
      <c r="R25" s="159"/>
      <c r="S25" s="159"/>
      <c r="T25" s="159"/>
      <c r="U25" s="36" t="s">
        <v>82</v>
      </c>
      <c r="V25" s="63"/>
    </row>
    <row r="26" spans="1:21" s="10" customFormat="1" ht="12.75">
      <c r="A26" s="161" t="s">
        <v>36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2"/>
      <c r="N26" s="152"/>
      <c r="O26" s="152"/>
      <c r="P26" s="152"/>
      <c r="Q26" s="153"/>
      <c r="R26" s="153"/>
      <c r="S26" s="153"/>
      <c r="T26" s="153"/>
      <c r="U26" s="153"/>
    </row>
    <row r="27" spans="1:21" s="10" customFormat="1" ht="12.75">
      <c r="A27" s="175" t="s">
        <v>37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31" t="s">
        <v>19</v>
      </c>
      <c r="N27" s="154">
        <f>IF(N23&gt;(O24+O25),N23-(O24+O25),0)</f>
        <v>775</v>
      </c>
      <c r="O27" s="154"/>
      <c r="P27" s="154"/>
      <c r="Q27" s="157">
        <f>IF(Q23&gt;(R24+R25),Q23-(R24+R25),0)</f>
        <v>1106</v>
      </c>
      <c r="R27" s="158"/>
      <c r="S27" s="158"/>
      <c r="T27" s="158"/>
      <c r="U27" s="158"/>
    </row>
    <row r="28" spans="1:21" s="10" customFormat="1" ht="12.75">
      <c r="A28" s="175" t="s">
        <v>38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22" t="s">
        <v>77</v>
      </c>
      <c r="N28" s="32" t="s">
        <v>81</v>
      </c>
      <c r="O28" s="34">
        <f>IF((O24+O25)&gt;N23,(O24+O25)-N23,0)</f>
        <v>0</v>
      </c>
      <c r="P28" s="33" t="s">
        <v>82</v>
      </c>
      <c r="Q28" s="37" t="s">
        <v>81</v>
      </c>
      <c r="R28" s="179">
        <f>IF((R24+R25)&gt;Q23,(R24+R25)-Q23,0)</f>
        <v>0</v>
      </c>
      <c r="S28" s="179"/>
      <c r="T28" s="179"/>
      <c r="U28" s="38" t="s">
        <v>82</v>
      </c>
    </row>
    <row r="29" spans="1:21" s="10" customFormat="1" ht="12.75">
      <c r="A29" s="160" t="s">
        <v>39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22" t="s">
        <v>20</v>
      </c>
      <c r="N29" s="155"/>
      <c r="O29" s="155"/>
      <c r="P29" s="155"/>
      <c r="Q29" s="153">
        <v>6</v>
      </c>
      <c r="R29" s="153"/>
      <c r="S29" s="153"/>
      <c r="T29" s="153"/>
      <c r="U29" s="153"/>
    </row>
    <row r="30" spans="1:21" s="10" customFormat="1" ht="12.75">
      <c r="A30" s="160" t="s">
        <v>40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22" t="s">
        <v>21</v>
      </c>
      <c r="N30" s="28" t="s">
        <v>81</v>
      </c>
      <c r="O30" s="29">
        <v>498</v>
      </c>
      <c r="P30" s="30" t="s">
        <v>82</v>
      </c>
      <c r="Q30" s="28" t="s">
        <v>81</v>
      </c>
      <c r="R30" s="159">
        <v>290</v>
      </c>
      <c r="S30" s="159"/>
      <c r="T30" s="159"/>
      <c r="U30" s="30" t="s">
        <v>82</v>
      </c>
    </row>
    <row r="31" spans="1:21" s="10" customFormat="1" ht="12.75">
      <c r="A31" s="160" t="s">
        <v>41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22" t="s">
        <v>22</v>
      </c>
      <c r="N31" s="28" t="s">
        <v>81</v>
      </c>
      <c r="O31" s="29">
        <v>92</v>
      </c>
      <c r="P31" s="30" t="s">
        <v>82</v>
      </c>
      <c r="Q31" s="28" t="s">
        <v>81</v>
      </c>
      <c r="R31" s="159">
        <v>63</v>
      </c>
      <c r="S31" s="159"/>
      <c r="T31" s="159"/>
      <c r="U31" s="30" t="s">
        <v>82</v>
      </c>
    </row>
    <row r="32" spans="1:21" s="10" customFormat="1" ht="12.75">
      <c r="A32" s="160" t="s">
        <v>42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22" t="s">
        <v>78</v>
      </c>
      <c r="N32" s="39" t="s">
        <v>81</v>
      </c>
      <c r="O32" s="25">
        <v>689</v>
      </c>
      <c r="P32" s="40" t="s">
        <v>82</v>
      </c>
      <c r="Q32" s="39" t="s">
        <v>81</v>
      </c>
      <c r="R32" s="181">
        <v>110</v>
      </c>
      <c r="S32" s="181"/>
      <c r="T32" s="181"/>
      <c r="U32" s="40" t="s">
        <v>82</v>
      </c>
    </row>
    <row r="33" spans="1:21" s="10" customFormat="1" ht="12.75">
      <c r="A33" s="161" t="s">
        <v>43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22"/>
      <c r="N33" s="152"/>
      <c r="O33" s="152"/>
      <c r="P33" s="152"/>
      <c r="Q33" s="153"/>
      <c r="R33" s="153"/>
      <c r="S33" s="153"/>
      <c r="T33" s="153"/>
      <c r="U33" s="153"/>
    </row>
    <row r="34" spans="1:21" s="10" customFormat="1" ht="12.75">
      <c r="A34" s="175" t="s">
        <v>37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22">
        <v>100</v>
      </c>
      <c r="N34" s="154">
        <f>IF((N27-O28+N29-O30-O31-O32)&gt;0,N27-O28+N29-O30-O31-O32,0)</f>
        <v>0</v>
      </c>
      <c r="O34" s="154"/>
      <c r="P34" s="154"/>
      <c r="Q34" s="158">
        <f>IF(Q27-R28+Q29-R30-R31-R32&gt;0,Q27-R28+Q29-R30-R31-R32,0)</f>
        <v>649</v>
      </c>
      <c r="R34" s="158"/>
      <c r="S34" s="158"/>
      <c r="T34" s="158"/>
      <c r="U34" s="158"/>
    </row>
    <row r="35" spans="1:21" s="10" customFormat="1" ht="12.75">
      <c r="A35" s="175" t="s">
        <v>38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22">
        <v>105</v>
      </c>
      <c r="N35" s="32" t="s">
        <v>81</v>
      </c>
      <c r="O35" s="34">
        <f>IF((N27-O28+N29-O30-O31-O32)&lt;0,O28-N27-N29+O30+O31+O32,0)</f>
        <v>504</v>
      </c>
      <c r="P35" s="33" t="s">
        <v>82</v>
      </c>
      <c r="Q35" s="37" t="s">
        <v>81</v>
      </c>
      <c r="R35" s="179">
        <f>IF(Q27-R28+Q29-R30-R31-R32&lt;0,R28-Q27-Q29+R30+R31+R32,0)</f>
        <v>0</v>
      </c>
      <c r="S35" s="179"/>
      <c r="T35" s="179"/>
      <c r="U35" s="38" t="s">
        <v>82</v>
      </c>
    </row>
    <row r="36" spans="1:21" s="10" customFormat="1" ht="12.75">
      <c r="A36" s="160" t="s">
        <v>44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22">
        <v>110</v>
      </c>
      <c r="N36" s="155"/>
      <c r="O36" s="155"/>
      <c r="P36" s="155"/>
      <c r="Q36" s="153"/>
      <c r="R36" s="153"/>
      <c r="S36" s="153"/>
      <c r="T36" s="153"/>
      <c r="U36" s="153"/>
    </row>
    <row r="37" spans="1:21" s="10" customFormat="1" ht="12.75">
      <c r="A37" s="160" t="s">
        <v>45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22">
        <v>120</v>
      </c>
      <c r="N37" s="155"/>
      <c r="O37" s="155"/>
      <c r="P37" s="155"/>
      <c r="Q37" s="153"/>
      <c r="R37" s="153"/>
      <c r="S37" s="153"/>
      <c r="T37" s="153"/>
      <c r="U37" s="153"/>
    </row>
    <row r="38" spans="1:21" s="10" customFormat="1" ht="12.75">
      <c r="A38" s="160" t="s">
        <v>46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22">
        <v>130</v>
      </c>
      <c r="N38" s="155">
        <v>83</v>
      </c>
      <c r="O38" s="155"/>
      <c r="P38" s="155"/>
      <c r="Q38" s="153">
        <v>72</v>
      </c>
      <c r="R38" s="153"/>
      <c r="S38" s="153"/>
      <c r="T38" s="153"/>
      <c r="U38" s="153"/>
    </row>
    <row r="39" spans="1:21" s="10" customFormat="1" ht="12.75">
      <c r="A39" s="160" t="s">
        <v>47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22">
        <v>140</v>
      </c>
      <c r="N39" s="28" t="s">
        <v>81</v>
      </c>
      <c r="O39" s="29"/>
      <c r="P39" s="30" t="s">
        <v>82</v>
      </c>
      <c r="Q39" s="28" t="s">
        <v>81</v>
      </c>
      <c r="R39" s="159"/>
      <c r="S39" s="159"/>
      <c r="T39" s="159"/>
      <c r="U39" s="30" t="s">
        <v>82</v>
      </c>
    </row>
    <row r="40" spans="1:21" s="10" customFormat="1" ht="12.75">
      <c r="A40" s="160" t="s">
        <v>48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22">
        <v>150</v>
      </c>
      <c r="N40" s="28" t="s">
        <v>81</v>
      </c>
      <c r="O40" s="29"/>
      <c r="P40" s="30" t="s">
        <v>82</v>
      </c>
      <c r="Q40" s="28" t="s">
        <v>81</v>
      </c>
      <c r="R40" s="159"/>
      <c r="S40" s="159"/>
      <c r="T40" s="159"/>
      <c r="U40" s="30" t="s">
        <v>82</v>
      </c>
    </row>
    <row r="41" spans="1:21" s="10" customFormat="1" ht="12.75">
      <c r="A41" s="160" t="s">
        <v>49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22">
        <v>160</v>
      </c>
      <c r="N41" s="28" t="s">
        <v>81</v>
      </c>
      <c r="O41" s="29"/>
      <c r="P41" s="30" t="s">
        <v>82</v>
      </c>
      <c r="Q41" s="28" t="s">
        <v>81</v>
      </c>
      <c r="R41" s="159"/>
      <c r="S41" s="159"/>
      <c r="T41" s="159"/>
      <c r="U41" s="30" t="s">
        <v>82</v>
      </c>
    </row>
    <row r="42" spans="1:21" s="10" customFormat="1" ht="12.75">
      <c r="A42" s="161" t="s">
        <v>50</v>
      </c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22"/>
      <c r="N42" s="152"/>
      <c r="O42" s="152"/>
      <c r="P42" s="152"/>
      <c r="Q42" s="153"/>
      <c r="R42" s="153"/>
      <c r="S42" s="153"/>
      <c r="T42" s="153"/>
      <c r="U42" s="153"/>
    </row>
    <row r="43" spans="1:21" s="10" customFormat="1" ht="12.75">
      <c r="A43" s="175" t="s">
        <v>37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22">
        <v>170</v>
      </c>
      <c r="N43" s="154">
        <f>IF((N34-O35+N36+N37+N38-O39-O40-O41)&gt;0,N34-O35+N36+N37+N38-O39-O40-O41,0)</f>
        <v>0</v>
      </c>
      <c r="O43" s="154"/>
      <c r="P43" s="154"/>
      <c r="Q43" s="158">
        <f>IF(Q34-R35+Q36+Q37+Q38-R39-R40-R41&gt;0,Q34-R35+Q36+Q37+Q38-R39-R40-R41,0)</f>
        <v>721</v>
      </c>
      <c r="R43" s="158"/>
      <c r="S43" s="158"/>
      <c r="T43" s="158"/>
      <c r="U43" s="158"/>
    </row>
    <row r="44" spans="1:21" s="10" customFormat="1" ht="12.75">
      <c r="A44" s="175" t="s">
        <v>38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22">
        <v>175</v>
      </c>
      <c r="N44" s="32" t="s">
        <v>81</v>
      </c>
      <c r="O44" s="34">
        <f>IF((N34-O35+N36+N37+N38-O39-O40-O41)&lt;0,-N34+O35-N36-N37-N38+O39+O40+O41,0)</f>
        <v>421</v>
      </c>
      <c r="P44" s="33" t="s">
        <v>82</v>
      </c>
      <c r="Q44" s="37" t="s">
        <v>81</v>
      </c>
      <c r="R44" s="179">
        <f>IF(Q34-R35+Q36+Q37+Q38-R39-R40-R41&lt;0,R35-Q34-Q36-Q37-Q38+R39+R40+R41,0)</f>
        <v>0</v>
      </c>
      <c r="S44" s="179"/>
      <c r="T44" s="179"/>
      <c r="U44" s="38" t="s">
        <v>82</v>
      </c>
    </row>
    <row r="45" spans="1:21" s="10" customFormat="1" ht="12.75">
      <c r="A45" s="160" t="s">
        <v>51</v>
      </c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22">
        <v>180</v>
      </c>
      <c r="N45" s="28" t="s">
        <v>81</v>
      </c>
      <c r="O45" s="29"/>
      <c r="P45" s="30" t="s">
        <v>82</v>
      </c>
      <c r="Q45" s="28" t="s">
        <v>81</v>
      </c>
      <c r="R45" s="159"/>
      <c r="S45" s="159"/>
      <c r="T45" s="159"/>
      <c r="U45" s="30" t="s">
        <v>82</v>
      </c>
    </row>
    <row r="46" spans="1:21" s="10" customFormat="1" ht="12.75">
      <c r="A46" s="161" t="s">
        <v>52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22"/>
      <c r="N46" s="152"/>
      <c r="O46" s="152"/>
      <c r="P46" s="152"/>
      <c r="Q46" s="153"/>
      <c r="R46" s="153"/>
      <c r="S46" s="153"/>
      <c r="T46" s="153"/>
      <c r="U46" s="153"/>
    </row>
    <row r="47" spans="1:21" s="10" customFormat="1" ht="12.75">
      <c r="A47" s="175" t="s">
        <v>37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22">
        <v>190</v>
      </c>
      <c r="N47" s="154">
        <f>IF((N43-O44)&gt;0,N43-O45,0)</f>
        <v>0</v>
      </c>
      <c r="O47" s="154"/>
      <c r="P47" s="154"/>
      <c r="Q47" s="158">
        <f>IF(Q43-R44&gt;0,Q43-R44-R45,0)</f>
        <v>721</v>
      </c>
      <c r="R47" s="158"/>
      <c r="S47" s="158"/>
      <c r="T47" s="158"/>
      <c r="U47" s="158"/>
    </row>
    <row r="48" spans="1:21" s="10" customFormat="1" ht="12.75">
      <c r="A48" s="175" t="s">
        <v>38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22">
        <v>195</v>
      </c>
      <c r="N48" s="32" t="s">
        <v>81</v>
      </c>
      <c r="O48" s="34">
        <f>IF((N43-O44)&lt;0,O44+O45,0)</f>
        <v>421</v>
      </c>
      <c r="P48" s="33" t="s">
        <v>82</v>
      </c>
      <c r="Q48" s="37" t="s">
        <v>81</v>
      </c>
      <c r="R48" s="179">
        <f>IF(Q43-R44&lt;0,R44+R45,0)</f>
        <v>0</v>
      </c>
      <c r="S48" s="179"/>
      <c r="T48" s="179"/>
      <c r="U48" s="38" t="s">
        <v>82</v>
      </c>
    </row>
    <row r="49" spans="1:21" s="10" customFormat="1" ht="12.75">
      <c r="A49" s="161" t="s">
        <v>53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22"/>
      <c r="N49" s="152"/>
      <c r="O49" s="152"/>
      <c r="P49" s="152"/>
      <c r="Q49" s="153"/>
      <c r="R49" s="153"/>
      <c r="S49" s="153"/>
      <c r="T49" s="153"/>
      <c r="U49" s="153"/>
    </row>
    <row r="50" spans="1:21" s="10" customFormat="1" ht="12.75">
      <c r="A50" s="175" t="s">
        <v>54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22">
        <v>200</v>
      </c>
      <c r="N50" s="152"/>
      <c r="O50" s="152"/>
      <c r="P50" s="152"/>
      <c r="Q50" s="153"/>
      <c r="R50" s="153"/>
      <c r="S50" s="153"/>
      <c r="T50" s="153"/>
      <c r="U50" s="153"/>
    </row>
    <row r="51" spans="1:21" s="10" customFormat="1" ht="12.75">
      <c r="A51" s="175" t="s">
        <v>55</v>
      </c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22">
        <v>205</v>
      </c>
      <c r="N51" s="28" t="s">
        <v>81</v>
      </c>
      <c r="O51" s="29"/>
      <c r="P51" s="30" t="s">
        <v>82</v>
      </c>
      <c r="Q51" s="28" t="s">
        <v>81</v>
      </c>
      <c r="R51" s="159"/>
      <c r="S51" s="159"/>
      <c r="T51" s="159"/>
      <c r="U51" s="30" t="s">
        <v>82</v>
      </c>
    </row>
    <row r="52" spans="1:21" s="10" customFormat="1" ht="12.75">
      <c r="A52" s="160" t="s">
        <v>56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22">
        <v>210</v>
      </c>
      <c r="N52" s="28" t="s">
        <v>81</v>
      </c>
      <c r="O52" s="29"/>
      <c r="P52" s="30" t="s">
        <v>82</v>
      </c>
      <c r="Q52" s="28" t="s">
        <v>81</v>
      </c>
      <c r="R52" s="159"/>
      <c r="S52" s="159"/>
      <c r="T52" s="159"/>
      <c r="U52" s="30" t="s">
        <v>82</v>
      </c>
    </row>
    <row r="53" spans="1:21" s="10" customFormat="1" ht="12.75">
      <c r="A53" s="161" t="s">
        <v>57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22"/>
      <c r="N53" s="152"/>
      <c r="O53" s="152"/>
      <c r="P53" s="152"/>
      <c r="Q53" s="153"/>
      <c r="R53" s="153"/>
      <c r="S53" s="153"/>
      <c r="T53" s="153"/>
      <c r="U53" s="153"/>
    </row>
    <row r="54" spans="1:21" s="10" customFormat="1" ht="12.75">
      <c r="A54" s="175" t="s">
        <v>37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22">
        <v>220</v>
      </c>
      <c r="N54" s="154">
        <f>IF((N47-O48+O50-O51-O52)&gt;0,N47-O48+O50-O51-O52,0)</f>
        <v>0</v>
      </c>
      <c r="O54" s="154"/>
      <c r="P54" s="154"/>
      <c r="Q54" s="158">
        <f>IF(Q47-R48+Q50-R51-R52&gt;0,Q47-R48+Q50-R51-R52,0)</f>
        <v>721</v>
      </c>
      <c r="R54" s="158"/>
      <c r="S54" s="158"/>
      <c r="T54" s="158"/>
      <c r="U54" s="158"/>
    </row>
    <row r="55" spans="1:21" s="10" customFormat="1" ht="12.75">
      <c r="A55" s="175" t="s">
        <v>109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22">
        <v>225</v>
      </c>
      <c r="N55" s="32" t="s">
        <v>81</v>
      </c>
      <c r="O55" s="34">
        <f>IF((N47-O48+O50-O51-O52)&lt;0,O48-N47+O51-O50+O52,0)</f>
        <v>421</v>
      </c>
      <c r="P55" s="33" t="s">
        <v>82</v>
      </c>
      <c r="Q55" s="37" t="s">
        <v>81</v>
      </c>
      <c r="R55" s="179">
        <f>IF(Q47-R48+Q50-R51-R52&lt;0,R48-Q47-Q50+R51+R52,0)</f>
        <v>0</v>
      </c>
      <c r="S55" s="179"/>
      <c r="T55" s="179"/>
      <c r="U55" s="38" t="s">
        <v>82</v>
      </c>
    </row>
    <row r="56" spans="1:21" s="10" customFormat="1" ht="12.75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1"/>
      <c r="N56" s="168"/>
      <c r="O56" s="168"/>
      <c r="P56" s="168"/>
      <c r="Q56" s="167"/>
      <c r="R56" s="167"/>
      <c r="S56" s="167"/>
      <c r="T56" s="167"/>
      <c r="U56" s="167"/>
    </row>
    <row r="57" spans="1:21" s="41" customFormat="1" ht="19.5" customHeight="1">
      <c r="A57" s="166" t="s">
        <v>58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</row>
    <row r="58" spans="1:21" s="10" customFormat="1" ht="25.5" customHeight="1">
      <c r="A58" s="141" t="s">
        <v>59</v>
      </c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21" t="s">
        <v>11</v>
      </c>
      <c r="N58" s="165" t="s">
        <v>72</v>
      </c>
      <c r="O58" s="165"/>
      <c r="P58" s="165"/>
      <c r="Q58" s="165" t="s">
        <v>73</v>
      </c>
      <c r="R58" s="165"/>
      <c r="S58" s="165"/>
      <c r="T58" s="165"/>
      <c r="U58" s="165"/>
    </row>
    <row r="59" spans="1:21" s="10" customFormat="1" ht="12.75">
      <c r="A59" s="141">
        <v>1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21">
        <v>2</v>
      </c>
      <c r="N59" s="165">
        <v>3</v>
      </c>
      <c r="O59" s="165"/>
      <c r="P59" s="165"/>
      <c r="Q59" s="165">
        <v>4</v>
      </c>
      <c r="R59" s="165"/>
      <c r="S59" s="165"/>
      <c r="T59" s="165"/>
      <c r="U59" s="165"/>
    </row>
    <row r="60" spans="1:21" s="10" customFormat="1" ht="12.75">
      <c r="A60" s="142" t="s">
        <v>60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22">
        <v>230</v>
      </c>
      <c r="N60" s="155">
        <v>892</v>
      </c>
      <c r="O60" s="155"/>
      <c r="P60" s="155"/>
      <c r="Q60" s="153">
        <v>1106</v>
      </c>
      <c r="R60" s="153"/>
      <c r="S60" s="153"/>
      <c r="T60" s="153"/>
      <c r="U60" s="153"/>
    </row>
    <row r="61" spans="1:21" s="10" customFormat="1" ht="12.75">
      <c r="A61" s="142" t="s">
        <v>61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22">
        <v>240</v>
      </c>
      <c r="N61" s="155">
        <v>2032</v>
      </c>
      <c r="O61" s="155"/>
      <c r="P61" s="155"/>
      <c r="Q61" s="153">
        <v>1356</v>
      </c>
      <c r="R61" s="153"/>
      <c r="S61" s="153"/>
      <c r="T61" s="153"/>
      <c r="U61" s="153"/>
    </row>
    <row r="62" spans="1:21" s="10" customFormat="1" ht="12.75">
      <c r="A62" s="142" t="s">
        <v>62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22">
        <v>250</v>
      </c>
      <c r="N62" s="155">
        <v>446</v>
      </c>
      <c r="O62" s="155"/>
      <c r="P62" s="155"/>
      <c r="Q62" s="153">
        <v>294</v>
      </c>
      <c r="R62" s="153"/>
      <c r="S62" s="153"/>
      <c r="T62" s="153"/>
      <c r="U62" s="153"/>
    </row>
    <row r="63" spans="1:21" s="10" customFormat="1" ht="12.75">
      <c r="A63" s="142" t="s">
        <v>63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22">
        <v>260</v>
      </c>
      <c r="N63" s="155">
        <v>139</v>
      </c>
      <c r="O63" s="155"/>
      <c r="P63" s="155"/>
      <c r="Q63" s="153">
        <v>123</v>
      </c>
      <c r="R63" s="153"/>
      <c r="S63" s="153"/>
      <c r="T63" s="153"/>
      <c r="U63" s="153"/>
    </row>
    <row r="64" spans="1:21" s="10" customFormat="1" ht="12.75">
      <c r="A64" s="142" t="s">
        <v>42</v>
      </c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22">
        <v>270</v>
      </c>
      <c r="N64" s="155">
        <v>848</v>
      </c>
      <c r="O64" s="155"/>
      <c r="P64" s="155"/>
      <c r="Q64" s="153">
        <v>109</v>
      </c>
      <c r="R64" s="153"/>
      <c r="S64" s="153"/>
      <c r="T64" s="153"/>
      <c r="U64" s="153"/>
    </row>
    <row r="65" spans="1:21" s="10" customFormat="1" ht="12.75">
      <c r="A65" s="142" t="s">
        <v>64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22">
        <v>280</v>
      </c>
      <c r="N65" s="154">
        <v>4351</v>
      </c>
      <c r="O65" s="154"/>
      <c r="P65" s="154"/>
      <c r="Q65" s="158">
        <v>2988</v>
      </c>
      <c r="R65" s="158"/>
      <c r="S65" s="158"/>
      <c r="T65" s="158"/>
      <c r="U65" s="158"/>
    </row>
    <row r="66" spans="1:21" s="10" customFormat="1" ht="12.75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1"/>
      <c r="N66" s="173"/>
      <c r="O66" s="173"/>
      <c r="P66" s="173"/>
      <c r="Q66" s="174"/>
      <c r="R66" s="174"/>
      <c r="S66" s="174"/>
      <c r="T66" s="174"/>
      <c r="U66" s="174"/>
    </row>
    <row r="67" spans="1:21" s="41" customFormat="1" ht="19.5" customHeight="1" hidden="1">
      <c r="A67" s="166" t="s">
        <v>65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</row>
    <row r="68" spans="1:21" s="10" customFormat="1" ht="25.5" customHeight="1" hidden="1">
      <c r="A68" s="141" t="s">
        <v>66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21" t="s">
        <v>11</v>
      </c>
      <c r="N68" s="165" t="s">
        <v>72</v>
      </c>
      <c r="O68" s="165"/>
      <c r="P68" s="165"/>
      <c r="Q68" s="165" t="s">
        <v>73</v>
      </c>
      <c r="R68" s="165"/>
      <c r="S68" s="165"/>
      <c r="T68" s="165"/>
      <c r="U68" s="165"/>
    </row>
    <row r="69" spans="1:21" s="10" customFormat="1" ht="12.75" hidden="1">
      <c r="A69" s="172">
        <v>1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23">
        <v>2</v>
      </c>
      <c r="N69" s="169">
        <v>3</v>
      </c>
      <c r="O69" s="169"/>
      <c r="P69" s="169"/>
      <c r="Q69" s="169">
        <v>4</v>
      </c>
      <c r="R69" s="169"/>
      <c r="S69" s="169"/>
      <c r="T69" s="169"/>
      <c r="U69" s="169"/>
    </row>
    <row r="70" spans="1:21" s="10" customFormat="1" ht="12.75" hidden="1">
      <c r="A70" s="146" t="s">
        <v>67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24">
        <v>300</v>
      </c>
      <c r="N70" s="171"/>
      <c r="O70" s="171"/>
      <c r="P70" s="171"/>
      <c r="Q70" s="153"/>
      <c r="R70" s="153"/>
      <c r="S70" s="153"/>
      <c r="T70" s="153"/>
      <c r="U70" s="153"/>
    </row>
    <row r="71" spans="1:21" s="10" customFormat="1" ht="12.75" hidden="1">
      <c r="A71" s="146" t="s">
        <v>68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24">
        <v>310</v>
      </c>
      <c r="N71" s="170"/>
      <c r="O71" s="170"/>
      <c r="P71" s="170"/>
      <c r="Q71" s="180"/>
      <c r="R71" s="180"/>
      <c r="S71" s="180"/>
      <c r="T71" s="180"/>
      <c r="U71" s="180"/>
    </row>
    <row r="72" spans="1:21" s="10" customFormat="1" ht="12.75" hidden="1">
      <c r="A72" s="146" t="s">
        <v>69</v>
      </c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24">
        <v>320</v>
      </c>
      <c r="N72" s="125"/>
      <c r="O72" s="130"/>
      <c r="P72" s="126"/>
      <c r="Q72" s="128"/>
      <c r="R72" s="138"/>
      <c r="S72" s="138"/>
      <c r="T72" s="138"/>
      <c r="U72" s="129"/>
    </row>
    <row r="73" spans="1:21" s="10" customFormat="1" ht="12.75" hidden="1">
      <c r="A73" s="146" t="s">
        <v>70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24">
        <v>330</v>
      </c>
      <c r="N73" s="125"/>
      <c r="O73" s="130"/>
      <c r="P73" s="126"/>
      <c r="Q73" s="127"/>
      <c r="R73" s="139"/>
      <c r="S73" s="139"/>
      <c r="T73" s="139"/>
      <c r="U73" s="124"/>
    </row>
    <row r="74" spans="1:21" s="10" customFormat="1" ht="12.75" hidden="1">
      <c r="A74" s="146" t="s">
        <v>71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24">
        <v>340</v>
      </c>
      <c r="N74" s="145"/>
      <c r="O74" s="145"/>
      <c r="P74" s="145"/>
      <c r="Q74" s="134"/>
      <c r="R74" s="134"/>
      <c r="S74" s="134"/>
      <c r="T74" s="134"/>
      <c r="U74" s="134"/>
    </row>
    <row r="75" spans="14:21" s="10" customFormat="1" ht="15.75" customHeight="1">
      <c r="N75" s="100"/>
      <c r="O75" s="115"/>
      <c r="P75" s="108"/>
      <c r="Q75" s="104"/>
      <c r="R75" s="135"/>
      <c r="S75" s="135"/>
      <c r="T75" s="135"/>
      <c r="U75" s="111"/>
    </row>
    <row r="76" spans="1:16" ht="12.75">
      <c r="A76" s="143" t="s">
        <v>12</v>
      </c>
      <c r="B76" s="143"/>
      <c r="C76" s="143"/>
      <c r="D76" s="147"/>
      <c r="E76" s="147"/>
      <c r="F76" s="147"/>
      <c r="G76" s="147"/>
      <c r="H76" s="147"/>
      <c r="I76" s="147"/>
      <c r="J76" s="147"/>
      <c r="K76" s="42"/>
      <c r="L76" s="147" t="s">
        <v>107</v>
      </c>
      <c r="M76" s="147"/>
      <c r="N76" s="147"/>
      <c r="O76" s="147"/>
      <c r="P76" s="147"/>
    </row>
    <row r="77" spans="1:11" ht="12.7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</row>
    <row r="78" spans="1:16" ht="12.75">
      <c r="A78" s="143" t="s">
        <v>13</v>
      </c>
      <c r="B78" s="143"/>
      <c r="C78" s="143"/>
      <c r="D78" s="143"/>
      <c r="E78" s="143"/>
      <c r="F78" s="144"/>
      <c r="G78" s="144"/>
      <c r="H78" s="144"/>
      <c r="I78" s="144"/>
      <c r="J78" s="144"/>
      <c r="K78" s="44"/>
      <c r="L78" s="144" t="s">
        <v>108</v>
      </c>
      <c r="M78" s="144"/>
      <c r="N78" s="144"/>
      <c r="O78" s="144"/>
      <c r="P78" s="144"/>
    </row>
    <row r="79" spans="1:16" ht="12.75">
      <c r="A79" s="9"/>
      <c r="B79" s="9"/>
      <c r="C79" s="9"/>
      <c r="D79" s="9"/>
      <c r="E79" s="9"/>
      <c r="F79" s="45"/>
      <c r="G79" s="45"/>
      <c r="H79" s="45"/>
      <c r="I79" s="45"/>
      <c r="J79" s="45"/>
      <c r="K79" s="45"/>
      <c r="L79" s="45"/>
      <c r="M79" s="45"/>
      <c r="N79" s="102"/>
      <c r="O79" s="116"/>
      <c r="P79" s="110"/>
    </row>
    <row r="80" spans="2:12" ht="12.75">
      <c r="B80" s="132" t="s">
        <v>110</v>
      </c>
      <c r="E80" s="2" t="s">
        <v>111</v>
      </c>
      <c r="L80" s="133"/>
    </row>
  </sheetData>
  <sheetProtection/>
  <mergeCells count="188">
    <mergeCell ref="Q74:U74"/>
    <mergeCell ref="R75:T75"/>
    <mergeCell ref="A7:E7"/>
    <mergeCell ref="F7:M7"/>
    <mergeCell ref="R72:T72"/>
    <mergeCell ref="R73:T73"/>
    <mergeCell ref="A66:L66"/>
    <mergeCell ref="A58:L58"/>
    <mergeCell ref="A59:L59"/>
    <mergeCell ref="A60:L60"/>
    <mergeCell ref="Q18:U18"/>
    <mergeCell ref="N23:P23"/>
    <mergeCell ref="A78:E78"/>
    <mergeCell ref="F78:J78"/>
    <mergeCell ref="L78:P78"/>
    <mergeCell ref="N74:P74"/>
    <mergeCell ref="A74:L74"/>
    <mergeCell ref="A76:C76"/>
    <mergeCell ref="D76:J76"/>
    <mergeCell ref="L76:P76"/>
    <mergeCell ref="A21:L21"/>
    <mergeCell ref="A26:L26"/>
    <mergeCell ref="K1:U1"/>
    <mergeCell ref="A11:U11"/>
    <mergeCell ref="T3:U3"/>
    <mergeCell ref="N50:P50"/>
    <mergeCell ref="Q50:U50"/>
    <mergeCell ref="Q33:U33"/>
    <mergeCell ref="N34:P34"/>
    <mergeCell ref="N29:P29"/>
    <mergeCell ref="Q9:U9"/>
    <mergeCell ref="Q23:U23"/>
    <mergeCell ref="Q27:U27"/>
    <mergeCell ref="A17:L17"/>
    <mergeCell ref="N26:P26"/>
    <mergeCell ref="Q26:U26"/>
    <mergeCell ref="R25:T25"/>
    <mergeCell ref="A18:L18"/>
    <mergeCell ref="A19:L19"/>
    <mergeCell ref="A20:L20"/>
    <mergeCell ref="Q3:R3"/>
    <mergeCell ref="Q4:U4"/>
    <mergeCell ref="Q5:U5"/>
    <mergeCell ref="Q6:U6"/>
    <mergeCell ref="Q7:U7"/>
    <mergeCell ref="Q8:U8"/>
    <mergeCell ref="A61:L61"/>
    <mergeCell ref="N60:P60"/>
    <mergeCell ref="A9:E9"/>
    <mergeCell ref="F9:M9"/>
    <mergeCell ref="N27:P27"/>
    <mergeCell ref="N59:P59"/>
    <mergeCell ref="N58:P58"/>
    <mergeCell ref="A57:U57"/>
    <mergeCell ref="Q56:U56"/>
    <mergeCell ref="N56:P56"/>
    <mergeCell ref="A70:L70"/>
    <mergeCell ref="A71:L71"/>
    <mergeCell ref="A72:L72"/>
    <mergeCell ref="N64:P64"/>
    <mergeCell ref="A68:L68"/>
    <mergeCell ref="N69:P69"/>
    <mergeCell ref="N71:P71"/>
    <mergeCell ref="N70:P70"/>
    <mergeCell ref="A55:L55"/>
    <mergeCell ref="A56:L56"/>
    <mergeCell ref="A73:L73"/>
    <mergeCell ref="A69:L69"/>
    <mergeCell ref="A62:L62"/>
    <mergeCell ref="A64:L64"/>
    <mergeCell ref="A65:L65"/>
    <mergeCell ref="A63:L63"/>
    <mergeCell ref="A67:U67"/>
    <mergeCell ref="N66:P66"/>
    <mergeCell ref="A49:L49"/>
    <mergeCell ref="A50:L50"/>
    <mergeCell ref="A51:L51"/>
    <mergeCell ref="A52:L52"/>
    <mergeCell ref="A53:L53"/>
    <mergeCell ref="A54:L54"/>
    <mergeCell ref="A43:L43"/>
    <mergeCell ref="A44:L44"/>
    <mergeCell ref="A45:L45"/>
    <mergeCell ref="A46:L46"/>
    <mergeCell ref="A47:L47"/>
    <mergeCell ref="A48:L48"/>
    <mergeCell ref="A37:L37"/>
    <mergeCell ref="A38:L38"/>
    <mergeCell ref="A39:L39"/>
    <mergeCell ref="A40:L40"/>
    <mergeCell ref="A41:L41"/>
    <mergeCell ref="A42:L42"/>
    <mergeCell ref="A27:L27"/>
    <mergeCell ref="A28:L28"/>
    <mergeCell ref="A22:L22"/>
    <mergeCell ref="A23:L23"/>
    <mergeCell ref="A24:L24"/>
    <mergeCell ref="A25:L25"/>
    <mergeCell ref="Q43:U43"/>
    <mergeCell ref="Q46:U46"/>
    <mergeCell ref="R39:T39"/>
    <mergeCell ref="R40:T40"/>
    <mergeCell ref="R41:T41"/>
    <mergeCell ref="Q42:U42"/>
    <mergeCell ref="R44:T44"/>
    <mergeCell ref="R45:T45"/>
    <mergeCell ref="Q49:U49"/>
    <mergeCell ref="N54:P54"/>
    <mergeCell ref="N47:P47"/>
    <mergeCell ref="N49:P49"/>
    <mergeCell ref="Q53:U53"/>
    <mergeCell ref="N53:P53"/>
    <mergeCell ref="R48:T48"/>
    <mergeCell ref="Q47:U47"/>
    <mergeCell ref="N63:P63"/>
    <mergeCell ref="Q65:U65"/>
    <mergeCell ref="N68:P68"/>
    <mergeCell ref="Q68:U68"/>
    <mergeCell ref="Q64:U64"/>
    <mergeCell ref="Q63:U63"/>
    <mergeCell ref="Q66:U66"/>
    <mergeCell ref="N65:P65"/>
    <mergeCell ref="R55:T55"/>
    <mergeCell ref="N61:P61"/>
    <mergeCell ref="Q61:U61"/>
    <mergeCell ref="N62:P62"/>
    <mergeCell ref="Q62:U62"/>
    <mergeCell ref="Q58:U58"/>
    <mergeCell ref="R30:T30"/>
    <mergeCell ref="R31:T31"/>
    <mergeCell ref="Q71:U71"/>
    <mergeCell ref="R51:T51"/>
    <mergeCell ref="R52:T52"/>
    <mergeCell ref="Q54:U54"/>
    <mergeCell ref="Q59:U59"/>
    <mergeCell ref="Q60:U60"/>
    <mergeCell ref="Q70:U70"/>
    <mergeCell ref="Q69:U69"/>
    <mergeCell ref="R35:T35"/>
    <mergeCell ref="Q36:U36"/>
    <mergeCell ref="R19:T19"/>
    <mergeCell ref="R20:T20"/>
    <mergeCell ref="R21:T21"/>
    <mergeCell ref="R22:T22"/>
    <mergeCell ref="R28:T28"/>
    <mergeCell ref="Q34:U34"/>
    <mergeCell ref="R32:T32"/>
    <mergeCell ref="Q29:U29"/>
    <mergeCell ref="Q37:U37"/>
    <mergeCell ref="Q38:U38"/>
    <mergeCell ref="A29:L29"/>
    <mergeCell ref="A30:L30"/>
    <mergeCell ref="A31:L31"/>
    <mergeCell ref="A32:L32"/>
    <mergeCell ref="A33:L33"/>
    <mergeCell ref="A34:L34"/>
    <mergeCell ref="A35:L35"/>
    <mergeCell ref="A36:L36"/>
    <mergeCell ref="N46:P46"/>
    <mergeCell ref="N43:P43"/>
    <mergeCell ref="N36:P36"/>
    <mergeCell ref="N16:P16"/>
    <mergeCell ref="N37:P37"/>
    <mergeCell ref="N38:P38"/>
    <mergeCell ref="N42:P42"/>
    <mergeCell ref="N17:P17"/>
    <mergeCell ref="N18:P18"/>
    <mergeCell ref="N33:P33"/>
    <mergeCell ref="W1:Z4"/>
    <mergeCell ref="A8:E8"/>
    <mergeCell ref="F8:M8"/>
    <mergeCell ref="A4:C4"/>
    <mergeCell ref="A5:B5"/>
    <mergeCell ref="D4:M4"/>
    <mergeCell ref="C5:M5"/>
    <mergeCell ref="G6:M6"/>
    <mergeCell ref="A6:F6"/>
    <mergeCell ref="Q2:U2"/>
    <mergeCell ref="W5:Z8"/>
    <mergeCell ref="W9:Z10"/>
    <mergeCell ref="R24:T24"/>
    <mergeCell ref="Q16:U16"/>
    <mergeCell ref="Q17:U17"/>
    <mergeCell ref="A15:U15"/>
    <mergeCell ref="I14:L14"/>
    <mergeCell ref="A16:L16"/>
    <mergeCell ref="Q14:U14"/>
    <mergeCell ref="G12:K12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9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5" width="5.33203125" style="46" customWidth="1"/>
    <col min="6" max="12" width="5.83203125" style="46" customWidth="1"/>
    <col min="13" max="13" width="7" style="46" customWidth="1"/>
    <col min="14" max="14" width="1.83203125" style="86" customWidth="1"/>
    <col min="15" max="15" width="15.66015625" style="91" customWidth="1"/>
    <col min="16" max="16" width="1.83203125" style="79" customWidth="1"/>
    <col min="17" max="17" width="1.83203125" style="117" customWidth="1"/>
    <col min="18" max="18" width="4" style="91" customWidth="1"/>
    <col min="19" max="19" width="5.83203125" style="46" customWidth="1"/>
    <col min="20" max="20" width="4" style="46" customWidth="1"/>
    <col min="21" max="21" width="1.83203125" style="79" customWidth="1"/>
    <col min="22" max="22" width="7.33203125" style="46" customWidth="1"/>
    <col min="23" max="26" width="11" style="2" customWidth="1"/>
    <col min="27" max="16384" width="9.33203125" style="2" customWidth="1"/>
  </cols>
  <sheetData>
    <row r="1" spans="11:26" ht="29.25" customHeight="1">
      <c r="K1" s="246" t="s">
        <v>83</v>
      </c>
      <c r="L1" s="246"/>
      <c r="M1" s="246"/>
      <c r="N1" s="246"/>
      <c r="O1" s="246"/>
      <c r="P1" s="246"/>
      <c r="Q1" s="246"/>
      <c r="R1" s="246"/>
      <c r="S1" s="246"/>
      <c r="T1" s="246"/>
      <c r="U1" s="246"/>
      <c r="W1" s="244" t="s">
        <v>89</v>
      </c>
      <c r="X1" s="244"/>
      <c r="Y1" s="244"/>
      <c r="Z1" s="244"/>
    </row>
    <row r="2" spans="1:26" s="5" customFormat="1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  <c r="N2" s="83"/>
      <c r="O2" s="49"/>
      <c r="P2" s="55"/>
      <c r="Q2" s="224" t="s">
        <v>14</v>
      </c>
      <c r="R2" s="224"/>
      <c r="S2" s="224"/>
      <c r="T2" s="224"/>
      <c r="U2" s="224"/>
      <c r="V2" s="50"/>
      <c r="W2" s="244"/>
      <c r="X2" s="244"/>
      <c r="Y2" s="244"/>
      <c r="Z2" s="244"/>
    </row>
    <row r="3" spans="1:26" s="5" customFormat="1" ht="14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  <c r="N3" s="52"/>
      <c r="O3" s="51" t="s">
        <v>23</v>
      </c>
      <c r="P3" s="54"/>
      <c r="Q3" s="193" t="str">
        <f>'Для розрахунку'!Q3:R3</f>
        <v>2019</v>
      </c>
      <c r="R3" s="194"/>
      <c r="S3" s="118">
        <f>'Для розрахунку'!S3</f>
        <v>0</v>
      </c>
      <c r="T3" s="225" t="s">
        <v>24</v>
      </c>
      <c r="U3" s="226"/>
      <c r="V3" s="50"/>
      <c r="W3" s="244"/>
      <c r="X3" s="244"/>
      <c r="Y3" s="244"/>
      <c r="Z3" s="244"/>
    </row>
    <row r="4" spans="1:26" s="5" customFormat="1" ht="21.75" customHeight="1">
      <c r="A4" s="192" t="s">
        <v>0</v>
      </c>
      <c r="B4" s="192"/>
      <c r="C4" s="192"/>
      <c r="D4" s="195" t="str">
        <f>'Для розрахунку'!D4:M4</f>
        <v>Лисичанське комунальне автотранспортне підприємство 032806</v>
      </c>
      <c r="E4" s="196"/>
      <c r="F4" s="196"/>
      <c r="G4" s="196"/>
      <c r="H4" s="196"/>
      <c r="I4" s="196"/>
      <c r="J4" s="196"/>
      <c r="K4" s="196"/>
      <c r="L4" s="196"/>
      <c r="M4" s="196"/>
      <c r="N4" s="84"/>
      <c r="O4" s="47" t="s">
        <v>1</v>
      </c>
      <c r="P4" s="77"/>
      <c r="Q4" s="193" t="str">
        <f>'Для розрахунку'!Q4:U4</f>
        <v>03328008</v>
      </c>
      <c r="R4" s="194"/>
      <c r="S4" s="194"/>
      <c r="T4" s="194"/>
      <c r="U4" s="194"/>
      <c r="V4" s="50"/>
      <c r="W4" s="244"/>
      <c r="X4" s="244"/>
      <c r="Y4" s="244"/>
      <c r="Z4" s="244"/>
    </row>
    <row r="5" spans="1:26" s="5" customFormat="1" ht="21.75" customHeight="1">
      <c r="A5" s="192" t="s">
        <v>2</v>
      </c>
      <c r="B5" s="192"/>
      <c r="C5" s="197" t="str">
        <f>'Для розрахунку'!C5:M5</f>
        <v>м.Лисичанськ , Луганська область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84"/>
      <c r="O5" s="55" t="s">
        <v>3</v>
      </c>
      <c r="P5" s="77"/>
      <c r="Q5" s="193" t="str">
        <f>'Для розрахунку'!Q5:U5</f>
        <v>4411800000</v>
      </c>
      <c r="R5" s="194"/>
      <c r="S5" s="194"/>
      <c r="T5" s="194"/>
      <c r="U5" s="194"/>
      <c r="V5" s="50"/>
      <c r="W5" s="242" t="s">
        <v>90</v>
      </c>
      <c r="X5" s="243"/>
      <c r="Y5" s="243"/>
      <c r="Z5" s="243"/>
    </row>
    <row r="6" spans="1:26" s="5" customFormat="1" ht="21.75" customHeight="1">
      <c r="A6" s="192" t="s">
        <v>4</v>
      </c>
      <c r="B6" s="192"/>
      <c r="C6" s="192"/>
      <c r="D6" s="192"/>
      <c r="E6" s="192"/>
      <c r="F6" s="192"/>
      <c r="G6" s="199">
        <f>'Для розрахунку'!G6:M6</f>
        <v>0</v>
      </c>
      <c r="H6" s="200"/>
      <c r="I6" s="200"/>
      <c r="J6" s="200"/>
      <c r="K6" s="200"/>
      <c r="L6" s="200"/>
      <c r="M6" s="200"/>
      <c r="N6" s="84"/>
      <c r="O6" s="55" t="s">
        <v>5</v>
      </c>
      <c r="P6" s="77"/>
      <c r="Q6" s="193">
        <f>'Для розрахунку'!Q6:U6</f>
        <v>0</v>
      </c>
      <c r="R6" s="194"/>
      <c r="S6" s="194"/>
      <c r="T6" s="194"/>
      <c r="U6" s="194"/>
      <c r="V6" s="50"/>
      <c r="W6" s="243"/>
      <c r="X6" s="243"/>
      <c r="Y6" s="243"/>
      <c r="Z6" s="243"/>
    </row>
    <row r="7" spans="1:26" s="5" customFormat="1" ht="26.25" customHeight="1">
      <c r="A7" s="202" t="s">
        <v>91</v>
      </c>
      <c r="B7" s="202"/>
      <c r="C7" s="202"/>
      <c r="D7" s="202"/>
      <c r="E7" s="202"/>
      <c r="F7" s="197" t="str">
        <f>'Для розрахунку'!F7:M7</f>
        <v>комунальна</v>
      </c>
      <c r="G7" s="198"/>
      <c r="H7" s="198"/>
      <c r="I7" s="198"/>
      <c r="J7" s="198"/>
      <c r="K7" s="198"/>
      <c r="L7" s="198"/>
      <c r="M7" s="198"/>
      <c r="N7" s="84"/>
      <c r="O7" s="55" t="s">
        <v>92</v>
      </c>
      <c r="P7" s="77"/>
      <c r="Q7" s="193" t="str">
        <f>'Для розрахунку'!Q7:U7</f>
        <v>32</v>
      </c>
      <c r="R7" s="194"/>
      <c r="S7" s="194"/>
      <c r="T7" s="194"/>
      <c r="U7" s="194"/>
      <c r="V7" s="50"/>
      <c r="W7" s="243"/>
      <c r="X7" s="243"/>
      <c r="Y7" s="243"/>
      <c r="Z7" s="243"/>
    </row>
    <row r="8" spans="1:26" s="5" customFormat="1" ht="21.75" customHeight="1">
      <c r="A8" s="201" t="s">
        <v>6</v>
      </c>
      <c r="B8" s="201"/>
      <c r="C8" s="201"/>
      <c r="D8" s="201"/>
      <c r="E8" s="201"/>
      <c r="F8" s="199" t="str">
        <f>'Для розрахунку'!F8:M8</f>
        <v>Збирання безпечних відходів</v>
      </c>
      <c r="G8" s="200"/>
      <c r="H8" s="200"/>
      <c r="I8" s="200"/>
      <c r="J8" s="200"/>
      <c r="K8" s="200"/>
      <c r="L8" s="200"/>
      <c r="M8" s="200"/>
      <c r="N8" s="85"/>
      <c r="O8" s="55" t="s">
        <v>7</v>
      </c>
      <c r="P8" s="78"/>
      <c r="Q8" s="193" t="str">
        <f>'Для розрахунку'!Q8:U8</f>
        <v>38.11</v>
      </c>
      <c r="R8" s="194"/>
      <c r="S8" s="194"/>
      <c r="T8" s="194"/>
      <c r="U8" s="194"/>
      <c r="V8" s="50"/>
      <c r="W8" s="243"/>
      <c r="X8" s="243"/>
      <c r="Y8" s="243"/>
      <c r="Z8" s="243"/>
    </row>
    <row r="9" spans="1:26" s="5" customFormat="1" ht="21.75" customHeight="1">
      <c r="A9" s="192" t="s">
        <v>8</v>
      </c>
      <c r="B9" s="192"/>
      <c r="C9" s="192"/>
      <c r="D9" s="192"/>
      <c r="E9" s="192"/>
      <c r="F9" s="230">
        <f>'Для розрахунку'!F9:M9</f>
        <v>0</v>
      </c>
      <c r="G9" s="231"/>
      <c r="H9" s="231"/>
      <c r="I9" s="231"/>
      <c r="J9" s="231"/>
      <c r="K9" s="231"/>
      <c r="L9" s="231"/>
      <c r="M9" s="231"/>
      <c r="N9" s="84"/>
      <c r="O9" s="54" t="s">
        <v>9</v>
      </c>
      <c r="P9" s="55"/>
      <c r="Q9" s="193">
        <f>'Для розрахунку'!Q9:U9</f>
        <v>0</v>
      </c>
      <c r="R9" s="194"/>
      <c r="S9" s="194"/>
      <c r="T9" s="194"/>
      <c r="U9" s="194"/>
      <c r="V9" s="50"/>
      <c r="W9" s="245" t="s">
        <v>86</v>
      </c>
      <c r="X9" s="245"/>
      <c r="Y9" s="245"/>
      <c r="Z9" s="245"/>
    </row>
    <row r="10" ht="9" customHeight="1"/>
    <row r="11" spans="1:21" ht="17.25" customHeight="1">
      <c r="A11" s="229" t="s">
        <v>26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</row>
    <row r="12" spans="1:20" ht="17.25" customHeight="1">
      <c r="A12" s="56"/>
      <c r="B12" s="56"/>
      <c r="C12" s="56"/>
      <c r="D12" s="56"/>
      <c r="F12" s="57" t="s">
        <v>88</v>
      </c>
      <c r="G12" s="227" t="str">
        <f>'Для розрахунку'!G12:K12</f>
        <v>1 квартал</v>
      </c>
      <c r="H12" s="228"/>
      <c r="I12" s="228"/>
      <c r="J12" s="228"/>
      <c r="K12" s="228"/>
      <c r="L12" s="58" t="s">
        <v>79</v>
      </c>
      <c r="M12" s="119" t="str">
        <f>'Для розрахунку'!M12</f>
        <v>19</v>
      </c>
      <c r="N12" s="87"/>
      <c r="O12" s="60" t="s">
        <v>80</v>
      </c>
      <c r="P12" s="59"/>
      <c r="R12" s="56"/>
      <c r="S12" s="56"/>
      <c r="T12" s="56"/>
    </row>
    <row r="13" ht="9" customHeight="1"/>
    <row r="14" spans="9:21" ht="12.75" customHeight="1">
      <c r="I14" s="223" t="s">
        <v>27</v>
      </c>
      <c r="J14" s="223"/>
      <c r="K14" s="223"/>
      <c r="L14" s="223"/>
      <c r="O14" s="92" t="s">
        <v>10</v>
      </c>
      <c r="Q14" s="224" t="s">
        <v>25</v>
      </c>
      <c r="R14" s="224"/>
      <c r="S14" s="224"/>
      <c r="T14" s="224"/>
      <c r="U14" s="224"/>
    </row>
    <row r="15" spans="1:22" s="1" customFormat="1" ht="19.5" customHeight="1">
      <c r="A15" s="208" t="s">
        <v>28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61"/>
    </row>
    <row r="16" spans="1:22" s="10" customFormat="1" ht="25.5" customHeight="1">
      <c r="A16" s="217" t="s">
        <v>29</v>
      </c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62" t="s">
        <v>11</v>
      </c>
      <c r="N16" s="209" t="s">
        <v>72</v>
      </c>
      <c r="O16" s="209"/>
      <c r="P16" s="209"/>
      <c r="Q16" s="209" t="s">
        <v>73</v>
      </c>
      <c r="R16" s="209"/>
      <c r="S16" s="209"/>
      <c r="T16" s="209"/>
      <c r="U16" s="209"/>
      <c r="V16" s="63"/>
    </row>
    <row r="17" spans="1:22" s="10" customFormat="1" ht="12.75">
      <c r="A17" s="217">
        <v>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64">
        <v>2</v>
      </c>
      <c r="N17" s="209">
        <v>3</v>
      </c>
      <c r="O17" s="209"/>
      <c r="P17" s="209"/>
      <c r="Q17" s="209">
        <v>4</v>
      </c>
      <c r="R17" s="209"/>
      <c r="S17" s="209"/>
      <c r="T17" s="209"/>
      <c r="U17" s="209"/>
      <c r="V17" s="63"/>
    </row>
    <row r="18" spans="1:22" s="10" customFormat="1" ht="12.75">
      <c r="A18" s="214" t="s">
        <v>30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65" t="s">
        <v>15</v>
      </c>
      <c r="N18" s="206">
        <f>IF('Для розрахунку'!N18:P18=0,"-",'Для розрахунку'!N18:P18)</f>
        <v>4357</v>
      </c>
      <c r="O18" s="206"/>
      <c r="P18" s="206"/>
      <c r="Q18" s="204">
        <f>IF('Для розрахунку'!Q18:U18=0,"-",'Для розрахунку'!Q18:U18)</f>
        <v>2340</v>
      </c>
      <c r="R18" s="205"/>
      <c r="S18" s="205"/>
      <c r="T18" s="205"/>
      <c r="U18" s="205"/>
      <c r="V18" s="63"/>
    </row>
    <row r="19" spans="1:22" s="10" customFormat="1" ht="12.75">
      <c r="A19" s="214" t="s">
        <v>31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65" t="s">
        <v>74</v>
      </c>
      <c r="N19" s="120" t="str">
        <f>IF('Для розрахунку'!O19=0," ","(")</f>
        <v>(</v>
      </c>
      <c r="O19" s="121">
        <f>IF('Для розрахунку'!O19=0,"-",'Для розрахунку'!O19)</f>
        <v>726</v>
      </c>
      <c r="P19" s="122" t="str">
        <f>IF('Для розрахунку'!O19=0," ",")")</f>
        <v>)</v>
      </c>
      <c r="Q19" s="120" t="str">
        <f>IF('Для розрахунку'!R19=0," ","(")</f>
        <v>(</v>
      </c>
      <c r="R19" s="203">
        <f>IF('Для розрахунку'!R19:T19=0,"-",'Для розрахунку'!R19:T19)</f>
        <v>390</v>
      </c>
      <c r="S19" s="203"/>
      <c r="T19" s="203"/>
      <c r="U19" s="122" t="str">
        <f>IF('Для розрахунку'!R19=0," ",")")</f>
        <v>)</v>
      </c>
      <c r="V19" s="63"/>
    </row>
    <row r="20" spans="1:22" s="10" customFormat="1" ht="12.75">
      <c r="A20" s="214" t="s">
        <v>32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65" t="s">
        <v>16</v>
      </c>
      <c r="N20" s="120" t="str">
        <f>IF('Для розрахунку'!O20=0," ","(")</f>
        <v> </v>
      </c>
      <c r="O20" s="121" t="str">
        <f>IF('Для розрахунку'!O20=0,"-",'Для розрахунку'!O20)</f>
        <v>-</v>
      </c>
      <c r="P20" s="122" t="str">
        <f>IF('Для розрахунку'!O20=0," ",")")</f>
        <v> </v>
      </c>
      <c r="Q20" s="120" t="str">
        <f>IF('Для розрахунку'!R20=0," ","(")</f>
        <v> </v>
      </c>
      <c r="R20" s="203" t="str">
        <f>IF('Для розрахунку'!R20:T20=0,"-",'Для розрахунку'!R20:T20)</f>
        <v>-</v>
      </c>
      <c r="S20" s="203"/>
      <c r="T20" s="203"/>
      <c r="U20" s="122" t="str">
        <f>IF('Для розрахунку'!R20=0," ",")")</f>
        <v> </v>
      </c>
      <c r="V20" s="63"/>
    </row>
    <row r="21" spans="1:22" s="10" customFormat="1" ht="12.75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65" t="s">
        <v>75</v>
      </c>
      <c r="N21" s="120" t="str">
        <f>IF('Для розрахунку'!O21=0," ","(")</f>
        <v> </v>
      </c>
      <c r="O21" s="121" t="str">
        <f>IF('Для розрахунку'!O21=0,"-",'Для розрахунку'!O21)</f>
        <v>-</v>
      </c>
      <c r="P21" s="122" t="str">
        <f>IF('Для розрахунку'!O21=0," ",")")</f>
        <v> </v>
      </c>
      <c r="Q21" s="120" t="str">
        <f>IF('Для розрахунку'!R21=0," ","(")</f>
        <v> </v>
      </c>
      <c r="R21" s="203" t="str">
        <f>IF('Для розрахунку'!R21:T21=0,"-",'Для розрахунку'!R21:T21)</f>
        <v>-</v>
      </c>
      <c r="S21" s="203"/>
      <c r="T21" s="203"/>
      <c r="U21" s="122" t="str">
        <f>IF('Для розрахунку'!R21=0," ",")")</f>
        <v> </v>
      </c>
      <c r="V21" s="63"/>
    </row>
    <row r="22" spans="1:22" s="10" customFormat="1" ht="12.75">
      <c r="A22" s="214" t="s">
        <v>33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65" t="s">
        <v>17</v>
      </c>
      <c r="N22" s="120" t="str">
        <f>IF('Для розрахунку'!O22=0," ","(")</f>
        <v> </v>
      </c>
      <c r="O22" s="121" t="str">
        <f>IF('Для розрахунку'!O22=0,"-",'Для розрахунку'!O22)</f>
        <v>-</v>
      </c>
      <c r="P22" s="122" t="str">
        <f>IF('Для розрахунку'!O22=0," ",")")</f>
        <v> </v>
      </c>
      <c r="Q22" s="120" t="str">
        <f>IF('Для розрахунку'!R22=0," ","(")</f>
        <v> </v>
      </c>
      <c r="R22" s="203" t="str">
        <f>IF('Для розрахунку'!R22:T22=0,"-",'Для розрахунку'!R22:T22)</f>
        <v>-</v>
      </c>
      <c r="S22" s="203"/>
      <c r="T22" s="203"/>
      <c r="U22" s="122" t="str">
        <f>IF('Для розрахунку'!R22=0," ",")")</f>
        <v> </v>
      </c>
      <c r="V22" s="63"/>
    </row>
    <row r="23" spans="1:22" s="10" customFormat="1" ht="12.75">
      <c r="A23" s="214" t="s">
        <v>34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65" t="s">
        <v>76</v>
      </c>
      <c r="N23" s="206">
        <f>IF('Для розрахунку'!N23:P23=0,"-",'Для розрахунку'!N23:P23)</f>
        <v>3631</v>
      </c>
      <c r="O23" s="206"/>
      <c r="P23" s="206"/>
      <c r="Q23" s="204">
        <f>IF('Для розрахунку'!Q23:U23=0,"-",'Для розрахунку'!Q23:U23)</f>
        <v>1950</v>
      </c>
      <c r="R23" s="205"/>
      <c r="S23" s="205"/>
      <c r="T23" s="205"/>
      <c r="U23" s="205"/>
      <c r="V23" s="63"/>
    </row>
    <row r="24" spans="1:22" s="10" customFormat="1" ht="12.75">
      <c r="A24" s="214" t="s">
        <v>35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65" t="s">
        <v>18</v>
      </c>
      <c r="N24" s="120" t="str">
        <f>IF('Для розрахунку'!O24=0," ","(")</f>
        <v>(</v>
      </c>
      <c r="O24" s="121">
        <f>IF('Для розрахунку'!O24=0,"-",'Для розрахунку'!O24)</f>
        <v>2525</v>
      </c>
      <c r="P24" s="122" t="str">
        <f>IF('Для розрахунку'!O24=0," ",")")</f>
        <v>)</v>
      </c>
      <c r="Q24" s="120" t="str">
        <f>IF('Для розрахунку'!R24=0," ","(")</f>
        <v>(</v>
      </c>
      <c r="R24" s="203">
        <f>IF('Для розрахунку'!R24:T24=0,"-",'Для розрахунку'!R24:T24)</f>
        <v>1689</v>
      </c>
      <c r="S24" s="203"/>
      <c r="T24" s="203"/>
      <c r="U24" s="122" t="str">
        <f>IF('Для розрахунку'!R24=0," ",")")</f>
        <v>)</v>
      </c>
      <c r="V24" s="63"/>
    </row>
    <row r="25" spans="1:22" s="10" customFormat="1" ht="12.75" customHeight="1">
      <c r="A25" s="176" t="s">
        <v>93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65" t="s">
        <v>94</v>
      </c>
      <c r="N25" s="120" t="str">
        <f>IF('Для розрахунку'!O25=0," ","(")</f>
        <v> </v>
      </c>
      <c r="O25" s="121" t="str">
        <f>IF('Для розрахунку'!O25=0,"-",'Для розрахунку'!O25)</f>
        <v>-</v>
      </c>
      <c r="P25" s="122" t="str">
        <f>IF('Для розрахунку'!O25=0," ",")")</f>
        <v> </v>
      </c>
      <c r="Q25" s="120" t="str">
        <f>IF('Для розрахунку'!R25=0," ","(")</f>
        <v> </v>
      </c>
      <c r="R25" s="203" t="str">
        <f>IF('Для розрахунку'!R25:T25=0,"-",'Для розрахунку'!R25:T25)</f>
        <v>-</v>
      </c>
      <c r="S25" s="203"/>
      <c r="T25" s="203"/>
      <c r="U25" s="122" t="str">
        <f>IF('Для розрахунку'!R25=0," ",")")</f>
        <v> </v>
      </c>
      <c r="V25" s="63"/>
    </row>
    <row r="26" spans="1:22" s="10" customFormat="1" ht="12.75">
      <c r="A26" s="215" t="s">
        <v>36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66"/>
      <c r="N26" s="207"/>
      <c r="O26" s="207"/>
      <c r="P26" s="207"/>
      <c r="Q26" s="205"/>
      <c r="R26" s="205"/>
      <c r="S26" s="205"/>
      <c r="T26" s="205"/>
      <c r="U26" s="205"/>
      <c r="V26" s="63"/>
    </row>
    <row r="27" spans="1:22" s="10" customFormat="1" ht="12.75">
      <c r="A27" s="216" t="s">
        <v>37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67" t="s">
        <v>19</v>
      </c>
      <c r="N27" s="206">
        <f>IF('Для розрахунку'!N27:P27=0,"-",'Для розрахунку'!N27:P27)</f>
        <v>1106</v>
      </c>
      <c r="O27" s="206"/>
      <c r="P27" s="206"/>
      <c r="Q27" s="204">
        <f>IF('Для розрахунку'!Q27:U27=0,"-",'Для розрахунку'!Q27:U27)</f>
        <v>261</v>
      </c>
      <c r="R27" s="205"/>
      <c r="S27" s="205"/>
      <c r="T27" s="205"/>
      <c r="U27" s="205"/>
      <c r="V27" s="63"/>
    </row>
    <row r="28" spans="1:22" s="10" customFormat="1" ht="12.75">
      <c r="A28" s="216" t="s">
        <v>38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65" t="s">
        <v>77</v>
      </c>
      <c r="N28" s="120" t="str">
        <f>IF('Для розрахунку'!O28=0," ","(")</f>
        <v> </v>
      </c>
      <c r="O28" s="121" t="str">
        <f>IF('Для розрахунку'!O28=0,"-",'Для розрахунку'!O28)</f>
        <v>-</v>
      </c>
      <c r="P28" s="122" t="str">
        <f>IF('Для розрахунку'!O28=0," ",")")</f>
        <v> </v>
      </c>
      <c r="Q28" s="120" t="str">
        <f>IF('Для розрахунку'!R28=0," ","(")</f>
        <v> </v>
      </c>
      <c r="R28" s="203" t="str">
        <f>IF('Для розрахунку'!R28:T28=0,"-",'Для розрахунку'!R28:T28)</f>
        <v>-</v>
      </c>
      <c r="S28" s="203"/>
      <c r="T28" s="203"/>
      <c r="U28" s="122" t="str">
        <f>IF('Для розрахунку'!R28=0," ",")")</f>
        <v> </v>
      </c>
      <c r="V28" s="63"/>
    </row>
    <row r="29" spans="1:22" s="10" customFormat="1" ht="12.75">
      <c r="A29" s="214" t="s">
        <v>39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65" t="s">
        <v>20</v>
      </c>
      <c r="N29" s="206">
        <f>IF('Для розрахунку'!N29:P29=0,"-",'Для розрахунку'!N29:P29)</f>
        <v>6</v>
      </c>
      <c r="O29" s="206"/>
      <c r="P29" s="206"/>
      <c r="Q29" s="204">
        <f>IF('Для розрахунку'!Q29:U29=0,"-",'Для розрахунку'!Q29:U29)</f>
        <v>65</v>
      </c>
      <c r="R29" s="205"/>
      <c r="S29" s="205"/>
      <c r="T29" s="205"/>
      <c r="U29" s="205"/>
      <c r="V29" s="63"/>
    </row>
    <row r="30" spans="1:22" s="10" customFormat="1" ht="12.75">
      <c r="A30" s="214" t="s">
        <v>40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65" t="s">
        <v>21</v>
      </c>
      <c r="N30" s="120" t="str">
        <f>IF('Для розрахунку'!O30=0," ","(")</f>
        <v>(</v>
      </c>
      <c r="O30" s="121">
        <f>IF('Для розрахунку'!O30=0,"-",'Для розрахунку'!O30)</f>
        <v>290.2</v>
      </c>
      <c r="P30" s="122" t="str">
        <f>IF('Для розрахунку'!O30=0," ",")")</f>
        <v>)</v>
      </c>
      <c r="Q30" s="120" t="str">
        <f>IF('Для розрахунку'!R30=0," ","(")</f>
        <v>(</v>
      </c>
      <c r="R30" s="203">
        <f>IF('Для розрахунку'!R30:T30=0,"-",'Для розрахунку'!R30:T30)</f>
        <v>244</v>
      </c>
      <c r="S30" s="203"/>
      <c r="T30" s="203"/>
      <c r="U30" s="122" t="str">
        <f>IF('Для розрахунку'!R30=0," ",")")</f>
        <v>)</v>
      </c>
      <c r="V30" s="63"/>
    </row>
    <row r="31" spans="1:22" s="10" customFormat="1" ht="12.75">
      <c r="A31" s="214" t="s">
        <v>41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65" t="s">
        <v>22</v>
      </c>
      <c r="N31" s="120" t="str">
        <f>IF('Для розрахунку'!O31=0," ","(")</f>
        <v>(</v>
      </c>
      <c r="O31" s="121">
        <f>IF('Для розрахунку'!O31=0,"-",'Для розрахунку'!O31)</f>
        <v>62.5</v>
      </c>
      <c r="P31" s="122" t="str">
        <f>IF('Для розрахунку'!O31=0," ",")")</f>
        <v>)</v>
      </c>
      <c r="Q31" s="120" t="str">
        <f>IF('Для розрахунку'!R31=0," ","(")</f>
        <v>(</v>
      </c>
      <c r="R31" s="203">
        <f>IF('Для розрахунку'!R31:T31=0,"-",'Для розрахунку'!R31:T31)</f>
        <v>34</v>
      </c>
      <c r="S31" s="203"/>
      <c r="T31" s="203"/>
      <c r="U31" s="122" t="str">
        <f>IF('Для розрахунку'!R31=0," ",")")</f>
        <v>)</v>
      </c>
      <c r="V31" s="63"/>
    </row>
    <row r="32" spans="1:22" s="10" customFormat="1" ht="12.75">
      <c r="A32" s="214" t="s">
        <v>42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65" t="s">
        <v>78</v>
      </c>
      <c r="N32" s="120" t="str">
        <f>IF('Для розрахунку'!O32=0," ","(")</f>
        <v>(</v>
      </c>
      <c r="O32" s="121">
        <f>IF('Для розрахунку'!O32=0,"-",'Для розрахунку'!O32)</f>
        <v>110</v>
      </c>
      <c r="P32" s="122" t="str">
        <f>IF('Для розрахунку'!O32=0," ",")")</f>
        <v>)</v>
      </c>
      <c r="Q32" s="120" t="str">
        <f>IF('Для розрахунку'!R32=0," ","(")</f>
        <v>(</v>
      </c>
      <c r="R32" s="203">
        <f>IF('Для розрахунку'!R32:T32=0,"-",'Для розрахунку'!R32:T32)</f>
        <v>39</v>
      </c>
      <c r="S32" s="203"/>
      <c r="T32" s="203"/>
      <c r="U32" s="122" t="str">
        <f>IF('Для розрахунку'!R32=0," ",")")</f>
        <v>)</v>
      </c>
      <c r="V32" s="63"/>
    </row>
    <row r="33" spans="1:22" s="10" customFormat="1" ht="12.75">
      <c r="A33" s="215" t="s">
        <v>43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65"/>
      <c r="N33" s="207"/>
      <c r="O33" s="207"/>
      <c r="P33" s="207"/>
      <c r="Q33" s="205"/>
      <c r="R33" s="205"/>
      <c r="S33" s="205"/>
      <c r="T33" s="205"/>
      <c r="U33" s="205"/>
      <c r="V33" s="63"/>
    </row>
    <row r="34" spans="1:22" s="10" customFormat="1" ht="12.75">
      <c r="A34" s="216" t="s">
        <v>37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65">
        <v>100</v>
      </c>
      <c r="N34" s="206">
        <f>IF('Для розрахунку'!N34:P34=0,"-",'Для розрахунку'!N34:P34)</f>
        <v>649.3</v>
      </c>
      <c r="O34" s="206"/>
      <c r="P34" s="206"/>
      <c r="Q34" s="204">
        <f>IF('Для розрахунку'!Q34:U34=0,"-",'Для розрахунку'!Q34:U34)</f>
        <v>9</v>
      </c>
      <c r="R34" s="205"/>
      <c r="S34" s="205"/>
      <c r="T34" s="205"/>
      <c r="U34" s="205"/>
      <c r="V34" s="63"/>
    </row>
    <row r="35" spans="1:22" s="10" customFormat="1" ht="12.75">
      <c r="A35" s="216" t="s">
        <v>38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65">
        <v>105</v>
      </c>
      <c r="N35" s="120" t="str">
        <f>IF('Для розрахунку'!O35=0," ","(")</f>
        <v> </v>
      </c>
      <c r="O35" s="121" t="str">
        <f>IF('Для розрахунку'!O35=0,"-",'Для розрахунку'!O35)</f>
        <v>-</v>
      </c>
      <c r="P35" s="122" t="str">
        <f>IF('Для розрахунку'!O35=0," ",")")</f>
        <v> </v>
      </c>
      <c r="Q35" s="120" t="str">
        <f>IF('Для розрахунку'!R35=0," ","(")</f>
        <v> </v>
      </c>
      <c r="R35" s="203" t="str">
        <f>IF('Для розрахунку'!R35:T35=0,"-",'Для розрахунку'!R35:T35)</f>
        <v>-</v>
      </c>
      <c r="S35" s="203"/>
      <c r="T35" s="203"/>
      <c r="U35" s="122" t="str">
        <f>IF('Для розрахунку'!R35=0," ",")")</f>
        <v> </v>
      </c>
      <c r="V35" s="63"/>
    </row>
    <row r="36" spans="1:22" s="10" customFormat="1" ht="12.75">
      <c r="A36" s="214" t="s">
        <v>44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65">
        <v>110</v>
      </c>
      <c r="N36" s="206" t="str">
        <f>IF('Для розрахунку'!N36:P36=0,"-",'Для розрахунку'!N36:P36)</f>
        <v>-</v>
      </c>
      <c r="O36" s="206"/>
      <c r="P36" s="206"/>
      <c r="Q36" s="204" t="str">
        <f>IF('Для розрахунку'!Q36:U36=0,"-",'Для розрахунку'!Q36:U36)</f>
        <v>-</v>
      </c>
      <c r="R36" s="205"/>
      <c r="S36" s="205"/>
      <c r="T36" s="205"/>
      <c r="U36" s="205"/>
      <c r="V36" s="63"/>
    </row>
    <row r="37" spans="1:22" s="10" customFormat="1" ht="12.75">
      <c r="A37" s="214" t="s">
        <v>45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65">
        <v>120</v>
      </c>
      <c r="N37" s="206" t="str">
        <f>IF('Для розрахунку'!N37:P37=0,"-",'Для розрахунку'!N37:P37)</f>
        <v>-</v>
      </c>
      <c r="O37" s="206"/>
      <c r="P37" s="206"/>
      <c r="Q37" s="204" t="str">
        <f>IF('Для розрахунку'!Q37:U37=0,"-",'Для розрахунку'!Q37:U37)</f>
        <v>-</v>
      </c>
      <c r="R37" s="205"/>
      <c r="S37" s="205"/>
      <c r="T37" s="205"/>
      <c r="U37" s="205"/>
      <c r="V37" s="63"/>
    </row>
    <row r="38" spans="1:22" s="10" customFormat="1" ht="12.75">
      <c r="A38" s="214" t="s">
        <v>46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65">
        <v>130</v>
      </c>
      <c r="N38" s="206">
        <f>IF('Для розрахунку'!N38:P38=0,"-",'Для розрахунку'!N38:P38)</f>
        <v>72</v>
      </c>
      <c r="O38" s="206"/>
      <c r="P38" s="206"/>
      <c r="Q38" s="204">
        <f>IF('Для розрахунку'!Q38:U38=0,"-",'Для розрахунку'!Q38:U38)</f>
        <v>73</v>
      </c>
      <c r="R38" s="205"/>
      <c r="S38" s="205"/>
      <c r="T38" s="205"/>
      <c r="U38" s="205"/>
      <c r="V38" s="63"/>
    </row>
    <row r="39" spans="1:22" s="10" customFormat="1" ht="12.75">
      <c r="A39" s="214" t="s">
        <v>47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65">
        <v>140</v>
      </c>
      <c r="N39" s="120" t="str">
        <f>IF('Для розрахунку'!O39=0," ","(")</f>
        <v> </v>
      </c>
      <c r="O39" s="121" t="str">
        <f>IF('Для розрахунку'!O39=0,"-",'Для розрахунку'!O39)</f>
        <v>-</v>
      </c>
      <c r="P39" s="122" t="str">
        <f>IF('Для розрахунку'!O39=0," ",")")</f>
        <v> </v>
      </c>
      <c r="Q39" s="120" t="str">
        <f>IF('Для розрахунку'!R39=0," ","(")</f>
        <v> </v>
      </c>
      <c r="R39" s="203" t="str">
        <f>IF('Для розрахунку'!R39:T39=0,"-",'Для розрахунку'!R39:T39)</f>
        <v>-</v>
      </c>
      <c r="S39" s="203"/>
      <c r="T39" s="203"/>
      <c r="U39" s="122" t="str">
        <f>IF('Для розрахунку'!R39=0," ",")")</f>
        <v> </v>
      </c>
      <c r="V39" s="63"/>
    </row>
    <row r="40" spans="1:22" s="10" customFormat="1" ht="12.75">
      <c r="A40" s="214" t="s">
        <v>48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65">
        <v>150</v>
      </c>
      <c r="N40" s="120" t="str">
        <f>IF('Для розрахунку'!O40=0," ","(")</f>
        <v> </v>
      </c>
      <c r="O40" s="121" t="str">
        <f>IF('Для розрахунку'!O40=0,"-",'Для розрахунку'!O40)</f>
        <v>-</v>
      </c>
      <c r="P40" s="122" t="str">
        <f>IF('Для розрахунку'!O40=0," ",")")</f>
        <v> </v>
      </c>
      <c r="Q40" s="120" t="str">
        <f>IF('Для розрахунку'!R40=0," ","(")</f>
        <v> </v>
      </c>
      <c r="R40" s="203" t="str">
        <f>IF('Для розрахунку'!R40:T40=0,"-",'Для розрахунку'!R40:T40)</f>
        <v>-</v>
      </c>
      <c r="S40" s="203"/>
      <c r="T40" s="203"/>
      <c r="U40" s="122" t="str">
        <f>IF('Для розрахунку'!R40=0," ",")")</f>
        <v> </v>
      </c>
      <c r="V40" s="63"/>
    </row>
    <row r="41" spans="1:22" s="10" customFormat="1" ht="12.75">
      <c r="A41" s="214" t="s">
        <v>49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65">
        <v>160</v>
      </c>
      <c r="N41" s="120" t="str">
        <f>IF('Для розрахунку'!O41=0," ","(")</f>
        <v> </v>
      </c>
      <c r="O41" s="121" t="str">
        <f>IF('Для розрахунку'!O41=0,"-",'Для розрахунку'!O41)</f>
        <v>-</v>
      </c>
      <c r="P41" s="122" t="str">
        <f>IF('Для розрахунку'!O41=0," ",")")</f>
        <v> </v>
      </c>
      <c r="Q41" s="120" t="str">
        <f>IF('Для розрахунку'!R41=0," ","(")</f>
        <v> </v>
      </c>
      <c r="R41" s="203" t="str">
        <f>IF('Для розрахунку'!R41:T41=0,"-",'Для розрахунку'!R41:T41)</f>
        <v>-</v>
      </c>
      <c r="S41" s="203"/>
      <c r="T41" s="203"/>
      <c r="U41" s="122" t="str">
        <f>IF('Для розрахунку'!R41=0," ",")")</f>
        <v> </v>
      </c>
      <c r="V41" s="63"/>
    </row>
    <row r="42" spans="1:22" s="10" customFormat="1" ht="12.75">
      <c r="A42" s="215" t="s">
        <v>50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65"/>
      <c r="N42" s="207"/>
      <c r="O42" s="207"/>
      <c r="P42" s="207"/>
      <c r="Q42" s="205"/>
      <c r="R42" s="205"/>
      <c r="S42" s="205"/>
      <c r="T42" s="205"/>
      <c r="U42" s="205"/>
      <c r="V42" s="63"/>
    </row>
    <row r="43" spans="1:22" s="10" customFormat="1" ht="12.75">
      <c r="A43" s="216" t="s">
        <v>37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65">
        <v>170</v>
      </c>
      <c r="N43" s="206">
        <f>IF('Для розрахунку'!N43:P43=0,"-",'Для розрахунку'!N43:P43)</f>
        <v>721.3</v>
      </c>
      <c r="O43" s="206"/>
      <c r="P43" s="206"/>
      <c r="Q43" s="204">
        <f>IF('Для розрахунку'!Q43:U43=0,"-",'Для розрахунку'!Q43:U43)</f>
        <v>82</v>
      </c>
      <c r="R43" s="205"/>
      <c r="S43" s="205"/>
      <c r="T43" s="205"/>
      <c r="U43" s="205"/>
      <c r="V43" s="63"/>
    </row>
    <row r="44" spans="1:22" s="10" customFormat="1" ht="12.75">
      <c r="A44" s="216" t="s">
        <v>38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65">
        <v>175</v>
      </c>
      <c r="N44" s="120" t="str">
        <f>IF('Для розрахунку'!O44=0," ","(")</f>
        <v> </v>
      </c>
      <c r="O44" s="121" t="str">
        <f>IF('Для розрахунку'!O44=0,"-",'Для розрахунку'!O44)</f>
        <v>-</v>
      </c>
      <c r="P44" s="122" t="str">
        <f>IF('Для розрахунку'!O44=0," ",")")</f>
        <v> </v>
      </c>
      <c r="Q44" s="120" t="str">
        <f>IF('Для розрахунку'!R44=0," ","(")</f>
        <v> </v>
      </c>
      <c r="R44" s="203" t="str">
        <f>IF('Для розрахунку'!R44:T44=0,"-",'Для розрахунку'!R44:T44)</f>
        <v>-</v>
      </c>
      <c r="S44" s="203"/>
      <c r="T44" s="203"/>
      <c r="U44" s="122" t="str">
        <f>IF('Для розрахунку'!R44=0," ",")")</f>
        <v> </v>
      </c>
      <c r="V44" s="63"/>
    </row>
    <row r="45" spans="1:22" s="10" customFormat="1" ht="12.75">
      <c r="A45" s="214" t="s">
        <v>51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65">
        <v>180</v>
      </c>
      <c r="N45" s="120" t="str">
        <f>IF('Для розрахунку'!O45=0," ","(")</f>
        <v> </v>
      </c>
      <c r="O45" s="121" t="str">
        <f>IF('Для розрахунку'!O45=0,"-",'Для розрахунку'!O45)</f>
        <v>-</v>
      </c>
      <c r="P45" s="122" t="str">
        <f>IF('Для розрахунку'!O45=0," ",")")</f>
        <v> </v>
      </c>
      <c r="Q45" s="120" t="str">
        <f>IF('Для розрахунку'!R45=0," ","(")</f>
        <v> </v>
      </c>
      <c r="R45" s="203" t="str">
        <f>IF('Для розрахунку'!R45:T45=0,"-",'Для розрахунку'!R45:T45)</f>
        <v>-</v>
      </c>
      <c r="S45" s="203"/>
      <c r="T45" s="203"/>
      <c r="U45" s="122" t="str">
        <f>IF('Для розрахунку'!R45=0," ",")")</f>
        <v> </v>
      </c>
      <c r="V45" s="63"/>
    </row>
    <row r="46" spans="1:22" s="10" customFormat="1" ht="12.75">
      <c r="A46" s="215" t="s">
        <v>52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65"/>
      <c r="N46" s="207"/>
      <c r="O46" s="207"/>
      <c r="P46" s="207"/>
      <c r="Q46" s="205"/>
      <c r="R46" s="205"/>
      <c r="S46" s="205"/>
      <c r="T46" s="205"/>
      <c r="U46" s="205"/>
      <c r="V46" s="63"/>
    </row>
    <row r="47" spans="1:22" s="10" customFormat="1" ht="12.75">
      <c r="A47" s="216" t="s">
        <v>37</v>
      </c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65">
        <v>190</v>
      </c>
      <c r="N47" s="206">
        <f>IF('Для розрахунку'!N47:P47=0,"-",'Для розрахунку'!N47:P47)</f>
        <v>721.3</v>
      </c>
      <c r="O47" s="206"/>
      <c r="P47" s="206"/>
      <c r="Q47" s="204">
        <f>IF('Для розрахунку'!Q47:U47=0,"-",'Для розрахунку'!Q47:U47)</f>
        <v>82</v>
      </c>
      <c r="R47" s="205"/>
      <c r="S47" s="205"/>
      <c r="T47" s="205"/>
      <c r="U47" s="205"/>
      <c r="V47" s="63"/>
    </row>
    <row r="48" spans="1:22" s="10" customFormat="1" ht="12.75">
      <c r="A48" s="216" t="s">
        <v>38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65">
        <v>195</v>
      </c>
      <c r="N48" s="120" t="str">
        <f>IF('Для розрахунку'!O48=0," ","(")</f>
        <v> </v>
      </c>
      <c r="O48" s="121" t="str">
        <f>IF('Для розрахунку'!O48=0,"-",'Для розрахунку'!O48)</f>
        <v>-</v>
      </c>
      <c r="P48" s="122" t="str">
        <f>IF('Для розрахунку'!O48=0," ",")")</f>
        <v> </v>
      </c>
      <c r="Q48" s="120" t="str">
        <f>IF('Для розрахунку'!R48=0," ","(")</f>
        <v> </v>
      </c>
      <c r="R48" s="203" t="str">
        <f>IF('Для розрахунку'!R48:T48=0,"-",'Для розрахунку'!R48:T48)</f>
        <v>-</v>
      </c>
      <c r="S48" s="203"/>
      <c r="T48" s="203"/>
      <c r="U48" s="122" t="str">
        <f>IF('Для розрахунку'!R48=0," ",")")</f>
        <v> </v>
      </c>
      <c r="V48" s="63"/>
    </row>
    <row r="49" spans="1:22" s="10" customFormat="1" ht="12.75">
      <c r="A49" s="215" t="s">
        <v>53</v>
      </c>
      <c r="B49" s="215"/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65"/>
      <c r="N49" s="207"/>
      <c r="O49" s="207"/>
      <c r="P49" s="207"/>
      <c r="Q49" s="205"/>
      <c r="R49" s="205"/>
      <c r="S49" s="205"/>
      <c r="T49" s="205"/>
      <c r="U49" s="205"/>
      <c r="V49" s="63"/>
    </row>
    <row r="50" spans="1:22" s="10" customFormat="1" ht="12.75">
      <c r="A50" s="216" t="s">
        <v>54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65">
        <v>200</v>
      </c>
      <c r="N50" s="206" t="str">
        <f>IF('Для розрахунку'!N50:P50=0,"-",'Для розрахунку'!N50:P50)</f>
        <v>-</v>
      </c>
      <c r="O50" s="206"/>
      <c r="P50" s="206"/>
      <c r="Q50" s="204" t="str">
        <f>IF('Для розрахунку'!Q50:U50=0,"-",'Для розрахунку'!Q50:U50)</f>
        <v>-</v>
      </c>
      <c r="R50" s="205"/>
      <c r="S50" s="205"/>
      <c r="T50" s="205"/>
      <c r="U50" s="205"/>
      <c r="V50" s="63"/>
    </row>
    <row r="51" spans="1:22" s="10" customFormat="1" ht="12.75">
      <c r="A51" s="216" t="s">
        <v>55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65">
        <v>205</v>
      </c>
      <c r="N51" s="120" t="str">
        <f>IF('Для розрахунку'!O51=0," ","(")</f>
        <v> </v>
      </c>
      <c r="O51" s="121" t="str">
        <f>IF('Для розрахунку'!O51=0,"-",'Для розрахунку'!O51)</f>
        <v>-</v>
      </c>
      <c r="P51" s="122" t="str">
        <f>IF('Для розрахунку'!O51=0," ",")")</f>
        <v> </v>
      </c>
      <c r="Q51" s="120" t="str">
        <f>IF('Для розрахунку'!R51=0," ","(")</f>
        <v> </v>
      </c>
      <c r="R51" s="203" t="str">
        <f>IF('Для розрахунку'!R51:T51=0,"-",'Для розрахунку'!R51:T51)</f>
        <v>-</v>
      </c>
      <c r="S51" s="203"/>
      <c r="T51" s="203"/>
      <c r="U51" s="122" t="str">
        <f>IF('Для розрахунку'!R51=0," ",")")</f>
        <v> </v>
      </c>
      <c r="V51" s="63"/>
    </row>
    <row r="52" spans="1:22" s="10" customFormat="1" ht="12.75">
      <c r="A52" s="214" t="s">
        <v>56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65">
        <v>210</v>
      </c>
      <c r="N52" s="120" t="str">
        <f>IF('Для розрахунку'!O52=0," ","(")</f>
        <v> </v>
      </c>
      <c r="O52" s="121" t="str">
        <f>IF('Для розрахунку'!O52=0,"-",'Для розрахунку'!O52)</f>
        <v>-</v>
      </c>
      <c r="P52" s="122" t="str">
        <f>IF('Для розрахунку'!O52=0," ",")")</f>
        <v> </v>
      </c>
      <c r="Q52" s="120" t="str">
        <f>IF('Для розрахунку'!R52=0," ","(")</f>
        <v> </v>
      </c>
      <c r="R52" s="203" t="str">
        <f>IF('Для розрахунку'!R52:T52=0,"-",'Для розрахунку'!R52:T52)</f>
        <v>-</v>
      </c>
      <c r="S52" s="203"/>
      <c r="T52" s="203"/>
      <c r="U52" s="122" t="str">
        <f>IF('Для розрахунку'!R52=0," ",")")</f>
        <v> </v>
      </c>
      <c r="V52" s="63"/>
    </row>
    <row r="53" spans="1:22" s="10" customFormat="1" ht="12.75">
      <c r="A53" s="215" t="s">
        <v>57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65"/>
      <c r="N53" s="207"/>
      <c r="O53" s="207"/>
      <c r="P53" s="207"/>
      <c r="Q53" s="205"/>
      <c r="R53" s="205"/>
      <c r="S53" s="205"/>
      <c r="T53" s="205"/>
      <c r="U53" s="205"/>
      <c r="V53" s="63"/>
    </row>
    <row r="54" spans="1:22" s="10" customFormat="1" ht="12.75">
      <c r="A54" s="216" t="s">
        <v>37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65">
        <v>220</v>
      </c>
      <c r="N54" s="206">
        <f>IF('Для розрахунку'!N54:P54=0,"-",'Для розрахунку'!N54:P54)</f>
        <v>721.3</v>
      </c>
      <c r="O54" s="206"/>
      <c r="P54" s="206"/>
      <c r="Q54" s="204">
        <f>IF('Для розрахунку'!Q54:U54=0,"-",'Для розрахунку'!Q54:U54)</f>
        <v>82</v>
      </c>
      <c r="R54" s="205"/>
      <c r="S54" s="205"/>
      <c r="T54" s="205"/>
      <c r="U54" s="205"/>
      <c r="V54" s="63"/>
    </row>
    <row r="55" spans="1:22" s="10" customFormat="1" ht="12.75">
      <c r="A55" s="216" t="s">
        <v>38</v>
      </c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65">
        <v>225</v>
      </c>
      <c r="N55" s="120" t="str">
        <f>IF('Для розрахунку'!O55=0," ","(")</f>
        <v> </v>
      </c>
      <c r="O55" s="121" t="str">
        <f>IF('Для розрахунку'!O55=0,"-",'Для розрахунку'!O55)</f>
        <v>-</v>
      </c>
      <c r="P55" s="122" t="str">
        <f>IF('Для розрахунку'!O55=0," ",")")</f>
        <v> </v>
      </c>
      <c r="Q55" s="120" t="str">
        <f>IF('Для розрахунку'!R55=0," ","(")</f>
        <v> </v>
      </c>
      <c r="R55" s="203" t="str">
        <f>IF('Для розрахунку'!R55:T55=0,"-",'Для розрахунку'!R55:T55)</f>
        <v>-</v>
      </c>
      <c r="S55" s="203"/>
      <c r="T55" s="203"/>
      <c r="U55" s="122" t="str">
        <f>IF('Для розрахунку'!R55=0," ",")")</f>
        <v> </v>
      </c>
      <c r="V55" s="63"/>
    </row>
    <row r="56" spans="1:22" s="10" customFormat="1" ht="12.75">
      <c r="A56" s="218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68"/>
      <c r="N56" s="211"/>
      <c r="O56" s="211"/>
      <c r="P56" s="211"/>
      <c r="Q56" s="210"/>
      <c r="R56" s="210"/>
      <c r="S56" s="210"/>
      <c r="T56" s="210"/>
      <c r="U56" s="210"/>
      <c r="V56" s="63"/>
    </row>
    <row r="57" spans="1:22" s="41" customFormat="1" ht="19.5" customHeight="1">
      <c r="A57" s="208" t="s">
        <v>58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69"/>
    </row>
    <row r="58" spans="1:22" s="10" customFormat="1" ht="25.5" customHeight="1">
      <c r="A58" s="217" t="s">
        <v>59</v>
      </c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64" t="s">
        <v>11</v>
      </c>
      <c r="N58" s="209" t="s">
        <v>72</v>
      </c>
      <c r="O58" s="209"/>
      <c r="P58" s="209"/>
      <c r="Q58" s="209" t="s">
        <v>73</v>
      </c>
      <c r="R58" s="209"/>
      <c r="S58" s="209"/>
      <c r="T58" s="209"/>
      <c r="U58" s="209"/>
      <c r="V58" s="63"/>
    </row>
    <row r="59" spans="1:22" s="10" customFormat="1" ht="12.75">
      <c r="A59" s="217">
        <v>1</v>
      </c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64">
        <v>2</v>
      </c>
      <c r="N59" s="209">
        <v>3</v>
      </c>
      <c r="O59" s="209"/>
      <c r="P59" s="209"/>
      <c r="Q59" s="209">
        <v>4</v>
      </c>
      <c r="R59" s="209"/>
      <c r="S59" s="209"/>
      <c r="T59" s="209"/>
      <c r="U59" s="209"/>
      <c r="V59" s="63"/>
    </row>
    <row r="60" spans="1:22" s="10" customFormat="1" ht="12.75">
      <c r="A60" s="219" t="s">
        <v>60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65">
        <v>230</v>
      </c>
      <c r="N60" s="206">
        <f>IF('Для розрахунку'!N60:P60=0,"-",'Для розрахунку'!N60:P60)</f>
        <v>1106</v>
      </c>
      <c r="O60" s="206"/>
      <c r="P60" s="206"/>
      <c r="Q60" s="204">
        <f>IF('Для розрахунку'!Q60:U60=0,"-",'Для розрахунку'!Q60:U60)</f>
        <v>727</v>
      </c>
      <c r="R60" s="205"/>
      <c r="S60" s="205"/>
      <c r="T60" s="205"/>
      <c r="U60" s="205"/>
      <c r="V60" s="63"/>
    </row>
    <row r="61" spans="1:22" s="10" customFormat="1" ht="12.75">
      <c r="A61" s="219" t="s">
        <v>61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65">
        <v>240</v>
      </c>
      <c r="N61" s="206">
        <f>IF('Для розрахунку'!N61:P61=0,"-",'Для розрахунку'!N61:P61)</f>
        <v>1356</v>
      </c>
      <c r="O61" s="206"/>
      <c r="P61" s="206"/>
      <c r="Q61" s="204">
        <f>IF('Для розрахунку'!Q61:U61=0,"-",'Для розрахунку'!Q61:U61)</f>
        <v>871</v>
      </c>
      <c r="R61" s="205"/>
      <c r="S61" s="205"/>
      <c r="T61" s="205"/>
      <c r="U61" s="205"/>
      <c r="V61" s="63"/>
    </row>
    <row r="62" spans="1:22" s="10" customFormat="1" ht="12.75">
      <c r="A62" s="219" t="s">
        <v>62</v>
      </c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65">
        <v>250</v>
      </c>
      <c r="N62" s="206">
        <f>IF('Для розрахунку'!N62:P62=0,"-",'Для розрахунку'!N62:P62)</f>
        <v>294</v>
      </c>
      <c r="O62" s="206"/>
      <c r="P62" s="206"/>
      <c r="Q62" s="204">
        <f>IF('Для розрахунку'!Q62:U62=0,"-",'Для розрахунку'!Q62:U62)</f>
        <v>200</v>
      </c>
      <c r="R62" s="205"/>
      <c r="S62" s="205"/>
      <c r="T62" s="205"/>
      <c r="U62" s="205"/>
      <c r="V62" s="63"/>
    </row>
    <row r="63" spans="1:22" s="10" customFormat="1" ht="12.75">
      <c r="A63" s="219" t="s">
        <v>63</v>
      </c>
      <c r="B63" s="219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65">
        <v>260</v>
      </c>
      <c r="N63" s="206">
        <f>IF('Для розрахунку'!N63:P63=0,"-",'Для розрахунку'!N63:P63)</f>
        <v>123</v>
      </c>
      <c r="O63" s="206"/>
      <c r="P63" s="206"/>
      <c r="Q63" s="204">
        <f>IF('Для розрахунку'!Q63:U63=0,"-",'Для розрахунку'!Q63:U63)</f>
        <v>169</v>
      </c>
      <c r="R63" s="205"/>
      <c r="S63" s="205"/>
      <c r="T63" s="205"/>
      <c r="U63" s="205"/>
      <c r="V63" s="63"/>
    </row>
    <row r="64" spans="1:22" s="10" customFormat="1" ht="12.75">
      <c r="A64" s="219" t="s">
        <v>42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19"/>
      <c r="L64" s="219"/>
      <c r="M64" s="65">
        <v>270</v>
      </c>
      <c r="N64" s="206">
        <f>IF('Для розрахунку'!N64:P64=0,"-",'Для розрахунку'!N64:P64)</f>
        <v>109</v>
      </c>
      <c r="O64" s="206"/>
      <c r="P64" s="206"/>
      <c r="Q64" s="204">
        <f>IF('Для розрахунку'!Q64:U64=0,"-",'Для розрахунку'!Q64:U64)</f>
        <v>39</v>
      </c>
      <c r="R64" s="205"/>
      <c r="S64" s="205"/>
      <c r="T64" s="205"/>
      <c r="U64" s="205"/>
      <c r="V64" s="63"/>
    </row>
    <row r="65" spans="1:22" s="10" customFormat="1" ht="12.75">
      <c r="A65" s="219" t="s">
        <v>64</v>
      </c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65">
        <v>280</v>
      </c>
      <c r="N65" s="206">
        <f>IF('Для розрахунку'!N65:P65=0,"-",'Для розрахунку'!N65:P65)</f>
        <v>2988</v>
      </c>
      <c r="O65" s="206"/>
      <c r="P65" s="206"/>
      <c r="Q65" s="204">
        <f>IF('Для розрахунку'!Q65:U65=0,"-",'Для розрахунку'!Q65:U65)</f>
        <v>2006</v>
      </c>
      <c r="R65" s="205"/>
      <c r="S65" s="205"/>
      <c r="T65" s="205"/>
      <c r="U65" s="205"/>
      <c r="V65" s="63"/>
    </row>
    <row r="66" spans="1:22" s="10" customFormat="1" ht="12.75">
      <c r="A66" s="218"/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68"/>
      <c r="N66" s="212"/>
      <c r="O66" s="212"/>
      <c r="P66" s="212"/>
      <c r="Q66" s="213"/>
      <c r="R66" s="213"/>
      <c r="S66" s="213"/>
      <c r="T66" s="213"/>
      <c r="U66" s="213"/>
      <c r="V66" s="63"/>
    </row>
    <row r="67" spans="1:22" s="41" customFormat="1" ht="19.5" customHeight="1">
      <c r="A67" s="208" t="s">
        <v>65</v>
      </c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69"/>
    </row>
    <row r="68" spans="1:22" s="10" customFormat="1" ht="25.5" customHeight="1">
      <c r="A68" s="217" t="s">
        <v>66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64" t="s">
        <v>11</v>
      </c>
      <c r="N68" s="209" t="s">
        <v>72</v>
      </c>
      <c r="O68" s="209"/>
      <c r="P68" s="209"/>
      <c r="Q68" s="209" t="s">
        <v>73</v>
      </c>
      <c r="R68" s="209"/>
      <c r="S68" s="209"/>
      <c r="T68" s="209"/>
      <c r="U68" s="209"/>
      <c r="V68" s="63"/>
    </row>
    <row r="69" spans="1:22" s="10" customFormat="1" ht="12.75">
      <c r="A69" s="220">
        <v>1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70">
        <v>2</v>
      </c>
      <c r="N69" s="221">
        <v>3</v>
      </c>
      <c r="O69" s="221"/>
      <c r="P69" s="221"/>
      <c r="Q69" s="221">
        <v>4</v>
      </c>
      <c r="R69" s="221"/>
      <c r="S69" s="221"/>
      <c r="T69" s="221"/>
      <c r="U69" s="221"/>
      <c r="V69" s="63"/>
    </row>
    <row r="70" spans="1:22" s="10" customFormat="1" ht="12.75">
      <c r="A70" s="222" t="s">
        <v>67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71">
        <v>300</v>
      </c>
      <c r="N70" s="206" t="str">
        <f>IF('Для розрахунку'!N70:P70=0,"-",'Для розрахунку'!N70:P70)</f>
        <v>-</v>
      </c>
      <c r="O70" s="206"/>
      <c r="P70" s="206"/>
      <c r="Q70" s="204" t="str">
        <f>IF('Для розрахунку'!Q70:U70=0,"-",'Для розрахунку'!Q70:U70)</f>
        <v>-</v>
      </c>
      <c r="R70" s="205"/>
      <c r="S70" s="205"/>
      <c r="T70" s="205"/>
      <c r="U70" s="205"/>
      <c r="V70" s="63"/>
    </row>
    <row r="71" spans="1:22" s="10" customFormat="1" ht="12.75">
      <c r="A71" s="222" t="s">
        <v>68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71">
        <v>310</v>
      </c>
      <c r="N71" s="206" t="str">
        <f>IF('Для розрахунку'!N71:P71=0,"-",'Для розрахунку'!N71:P71)</f>
        <v>-</v>
      </c>
      <c r="O71" s="206"/>
      <c r="P71" s="206"/>
      <c r="Q71" s="204" t="str">
        <f>IF('Для розрахунку'!Q71:U71=0,"-",'Для розрахунку'!Q71:U71)</f>
        <v>-</v>
      </c>
      <c r="R71" s="205"/>
      <c r="S71" s="205"/>
      <c r="T71" s="205"/>
      <c r="U71" s="205"/>
      <c r="V71" s="63"/>
    </row>
    <row r="72" spans="1:22" s="10" customFormat="1" ht="12.75">
      <c r="A72" s="222" t="s">
        <v>69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71">
        <v>320</v>
      </c>
      <c r="N72" s="120">
        <f>IF('Для розрахунку'!O72&lt;0,"(",'Для розрахунку'!N72)</f>
        <v>0</v>
      </c>
      <c r="O72" s="123" t="str">
        <f>IF('Для розрахунку'!O72=0,"-",ABS('Для розрахунку'!O72))</f>
        <v>-</v>
      </c>
      <c r="P72" s="122">
        <f>IF('Для розрахунку'!O72&lt;0,")",'Для розрахунку'!P72)</f>
        <v>0</v>
      </c>
      <c r="Q72" s="120">
        <f>IF('Для розрахунку'!R72&lt;0,"(",'Для розрахунку'!Q72)</f>
        <v>0</v>
      </c>
      <c r="R72" s="238" t="str">
        <f>IF('Для розрахунку'!R72:T72=0,"-",ABS('Для розрахунку'!R72:T72))</f>
        <v>-</v>
      </c>
      <c r="S72" s="238"/>
      <c r="T72" s="238"/>
      <c r="U72" s="122">
        <f>IF('Для розрахунку'!R72&lt;0,")",'Для розрахунку'!U72)</f>
        <v>0</v>
      </c>
      <c r="V72" s="63"/>
    </row>
    <row r="73" spans="1:22" s="10" customFormat="1" ht="12.75">
      <c r="A73" s="222" t="s">
        <v>70</v>
      </c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71">
        <v>330</v>
      </c>
      <c r="N73" s="120">
        <f>IF('Для розрахунку'!O73&lt;0,"(",'Для розрахунку'!N73)</f>
        <v>0</v>
      </c>
      <c r="O73" s="123" t="str">
        <f>IF('Для розрахунку'!O73=0,"-",ABS('Для розрахунку'!O73))</f>
        <v>-</v>
      </c>
      <c r="P73" s="122">
        <f>IF('Для розрахунку'!O73&lt;0,")",'Для розрахунку'!P73)</f>
        <v>0</v>
      </c>
      <c r="Q73" s="120">
        <f>IF('Для розрахунку'!R73&lt;0,"(",'Для розрахунку'!Q73)</f>
        <v>0</v>
      </c>
      <c r="R73" s="238" t="str">
        <f>IF('Для розрахунку'!R73:T73=0,"-",ABS('Для розрахунку'!R73:T73))</f>
        <v>-</v>
      </c>
      <c r="S73" s="238"/>
      <c r="T73" s="238"/>
      <c r="U73" s="122">
        <f>IF('Для розрахунку'!R73&lt;0,")",'Для розрахунку'!U73)</f>
        <v>0</v>
      </c>
      <c r="V73" s="63"/>
    </row>
    <row r="74" spans="1:22" s="10" customFormat="1" ht="12.75">
      <c r="A74" s="222" t="s">
        <v>71</v>
      </c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71">
        <v>340</v>
      </c>
      <c r="N74" s="237" t="str">
        <f>IF('Для розрахунку'!N74:P74=0,"-",'Для розрахунку'!N74:P74)</f>
        <v>-</v>
      </c>
      <c r="O74" s="237"/>
      <c r="P74" s="237"/>
      <c r="Q74" s="239" t="str">
        <f>IF('Для розрахунку'!Q74:U74=0,"-",'Для розрахунку'!Q74:U74)</f>
        <v>-</v>
      </c>
      <c r="R74" s="240"/>
      <c r="S74" s="240"/>
      <c r="T74" s="240"/>
      <c r="U74" s="240"/>
      <c r="V74" s="63"/>
    </row>
    <row r="75" spans="1:22" s="10" customFormat="1" ht="15.75" customHeight="1">
      <c r="A75" s="63"/>
      <c r="B75" s="63"/>
      <c r="C75" s="63"/>
      <c r="D75" s="63"/>
      <c r="E75" s="63"/>
      <c r="F75" s="63"/>
      <c r="G75" s="76"/>
      <c r="H75" s="63"/>
      <c r="I75" s="63"/>
      <c r="J75" s="63"/>
      <c r="K75" s="63"/>
      <c r="L75" s="63"/>
      <c r="M75" s="63"/>
      <c r="N75" s="88"/>
      <c r="O75" s="93"/>
      <c r="P75" s="80"/>
      <c r="Q75" s="90"/>
      <c r="R75" s="241"/>
      <c r="S75" s="241"/>
      <c r="T75" s="241"/>
      <c r="U75" s="82"/>
      <c r="V75" s="63"/>
    </row>
    <row r="76" spans="1:16" ht="12.75">
      <c r="A76" s="232" t="s">
        <v>12</v>
      </c>
      <c r="B76" s="232"/>
      <c r="C76" s="232"/>
      <c r="D76" s="235">
        <f>'Для розрахунку'!D76:J76</f>
        <v>0</v>
      </c>
      <c r="E76" s="236"/>
      <c r="F76" s="236"/>
      <c r="G76" s="236"/>
      <c r="H76" s="236"/>
      <c r="I76" s="236"/>
      <c r="J76" s="236"/>
      <c r="K76" s="72"/>
      <c r="L76" s="235" t="str">
        <f>'Для розрахунку'!L76:P76</f>
        <v>Корженко Тетяна Василівна</v>
      </c>
      <c r="M76" s="236"/>
      <c r="N76" s="236"/>
      <c r="O76" s="236"/>
      <c r="P76" s="236"/>
    </row>
    <row r="77" spans="1:11" ht="12.75">
      <c r="A77" s="53"/>
      <c r="B77" s="73"/>
      <c r="C77" s="73"/>
      <c r="D77" s="73"/>
      <c r="E77" s="73"/>
      <c r="F77" s="73"/>
      <c r="G77" s="73"/>
      <c r="H77" s="73"/>
      <c r="I77" s="73"/>
      <c r="J77" s="73"/>
      <c r="K77" s="73"/>
    </row>
    <row r="78" spans="1:16" ht="12.75">
      <c r="A78" s="232" t="s">
        <v>13</v>
      </c>
      <c r="B78" s="232"/>
      <c r="C78" s="232"/>
      <c r="D78" s="232"/>
      <c r="E78" s="232"/>
      <c r="F78" s="233">
        <f>'Для розрахунку'!F78:J78</f>
        <v>0</v>
      </c>
      <c r="G78" s="234"/>
      <c r="H78" s="234"/>
      <c r="I78" s="234"/>
      <c r="J78" s="234"/>
      <c r="K78" s="74"/>
      <c r="L78" s="235" t="str">
        <f>'Для розрахунку'!L78:P78</f>
        <v>Ісаєва Світлана Олексіївна</v>
      </c>
      <c r="M78" s="236"/>
      <c r="N78" s="236"/>
      <c r="O78" s="236"/>
      <c r="P78" s="236"/>
    </row>
    <row r="79" spans="1:16" ht="12.75">
      <c r="A79" s="53"/>
      <c r="B79" s="53"/>
      <c r="C79" s="53"/>
      <c r="D79" s="53"/>
      <c r="E79" s="53"/>
      <c r="F79" s="75"/>
      <c r="G79" s="75"/>
      <c r="H79" s="75"/>
      <c r="I79" s="75"/>
      <c r="J79" s="75"/>
      <c r="K79" s="75"/>
      <c r="L79" s="75"/>
      <c r="M79" s="75"/>
      <c r="N79" s="89"/>
      <c r="O79" s="94"/>
      <c r="P79" s="81"/>
    </row>
  </sheetData>
  <sheetProtection sheet="1" objects="1" scenarios="1" formatCells="0" formatColumns="0" formatRows="0"/>
  <mergeCells count="188">
    <mergeCell ref="A25:L25"/>
    <mergeCell ref="R25:T25"/>
    <mergeCell ref="W5:Z8"/>
    <mergeCell ref="W1:Z4"/>
    <mergeCell ref="W9:Z9"/>
    <mergeCell ref="Q23:U23"/>
    <mergeCell ref="K1:U1"/>
    <mergeCell ref="N17:P17"/>
    <mergeCell ref="Q17:U17"/>
    <mergeCell ref="A15:U15"/>
    <mergeCell ref="A76:C76"/>
    <mergeCell ref="D76:J76"/>
    <mergeCell ref="L76:P76"/>
    <mergeCell ref="Q74:U74"/>
    <mergeCell ref="R73:T73"/>
    <mergeCell ref="R75:T75"/>
    <mergeCell ref="R19:T19"/>
    <mergeCell ref="A78:E78"/>
    <mergeCell ref="F78:J78"/>
    <mergeCell ref="L78:P78"/>
    <mergeCell ref="N74:P74"/>
    <mergeCell ref="N71:P71"/>
    <mergeCell ref="Q71:U71"/>
    <mergeCell ref="N70:P70"/>
    <mergeCell ref="Q70:U70"/>
    <mergeCell ref="R72:T72"/>
    <mergeCell ref="R28:T28"/>
    <mergeCell ref="Q27:U27"/>
    <mergeCell ref="Q29:U29"/>
    <mergeCell ref="R30:T30"/>
    <mergeCell ref="R31:T31"/>
    <mergeCell ref="Q34:U34"/>
    <mergeCell ref="Q14:U14"/>
    <mergeCell ref="Q16:U16"/>
    <mergeCell ref="A11:U11"/>
    <mergeCell ref="N16:P16"/>
    <mergeCell ref="F9:M9"/>
    <mergeCell ref="Q26:U26"/>
    <mergeCell ref="R24:T24"/>
    <mergeCell ref="Q18:U18"/>
    <mergeCell ref="R20:T20"/>
    <mergeCell ref="R21:T21"/>
    <mergeCell ref="Q2:U2"/>
    <mergeCell ref="Q3:R3"/>
    <mergeCell ref="T3:U3"/>
    <mergeCell ref="Q4:U4"/>
    <mergeCell ref="G12:K12"/>
    <mergeCell ref="Q9:U9"/>
    <mergeCell ref="Q7:U7"/>
    <mergeCell ref="Q8:U8"/>
    <mergeCell ref="R22:T22"/>
    <mergeCell ref="A74:L74"/>
    <mergeCell ref="I14:L14"/>
    <mergeCell ref="A70:L70"/>
    <mergeCell ref="A71:L71"/>
    <mergeCell ref="A72:L72"/>
    <mergeCell ref="A73:L73"/>
    <mergeCell ref="A66:L66"/>
    <mergeCell ref="A69:L69"/>
    <mergeCell ref="A62:L62"/>
    <mergeCell ref="A63:L63"/>
    <mergeCell ref="A64:L64"/>
    <mergeCell ref="A65:L65"/>
    <mergeCell ref="A67:U67"/>
    <mergeCell ref="N68:P68"/>
    <mergeCell ref="A68:L68"/>
    <mergeCell ref="N69:P69"/>
    <mergeCell ref="Q69:U69"/>
    <mergeCell ref="A61:L61"/>
    <mergeCell ref="N65:P65"/>
    <mergeCell ref="A58:L58"/>
    <mergeCell ref="A59:L59"/>
    <mergeCell ref="A60:L60"/>
    <mergeCell ref="N62:P62"/>
    <mergeCell ref="N61:P61"/>
    <mergeCell ref="N59:P59"/>
    <mergeCell ref="N60:P60"/>
    <mergeCell ref="N58:P58"/>
    <mergeCell ref="A49:L49"/>
    <mergeCell ref="A50:L50"/>
    <mergeCell ref="A51:L51"/>
    <mergeCell ref="A55:L55"/>
    <mergeCell ref="A56:L56"/>
    <mergeCell ref="A52:L52"/>
    <mergeCell ref="A53:L53"/>
    <mergeCell ref="A54:L54"/>
    <mergeCell ref="A43:L43"/>
    <mergeCell ref="A44:L44"/>
    <mergeCell ref="A45:L45"/>
    <mergeCell ref="A46:L46"/>
    <mergeCell ref="A47:L47"/>
    <mergeCell ref="A48:L48"/>
    <mergeCell ref="A37:L37"/>
    <mergeCell ref="A38:L38"/>
    <mergeCell ref="A39:L39"/>
    <mergeCell ref="A40:L40"/>
    <mergeCell ref="A41:L41"/>
    <mergeCell ref="A42:L42"/>
    <mergeCell ref="N26:P26"/>
    <mergeCell ref="A35:L35"/>
    <mergeCell ref="N27:P27"/>
    <mergeCell ref="N29:P29"/>
    <mergeCell ref="A29:L29"/>
    <mergeCell ref="A36:L36"/>
    <mergeCell ref="N18:P18"/>
    <mergeCell ref="N23:P23"/>
    <mergeCell ref="A20:L20"/>
    <mergeCell ref="A16:L16"/>
    <mergeCell ref="A17:L17"/>
    <mergeCell ref="A18:L18"/>
    <mergeCell ref="A19:L19"/>
    <mergeCell ref="A21:L21"/>
    <mergeCell ref="A22:L22"/>
    <mergeCell ref="A23:L23"/>
    <mergeCell ref="A31:L31"/>
    <mergeCell ref="A32:L32"/>
    <mergeCell ref="A33:L33"/>
    <mergeCell ref="A34:L34"/>
    <mergeCell ref="A26:L26"/>
    <mergeCell ref="A27:L27"/>
    <mergeCell ref="A28:L28"/>
    <mergeCell ref="R51:T51"/>
    <mergeCell ref="Q63:U63"/>
    <mergeCell ref="N64:P64"/>
    <mergeCell ref="Q64:U64"/>
    <mergeCell ref="Q68:U68"/>
    <mergeCell ref="Q65:U65"/>
    <mergeCell ref="N66:P66"/>
    <mergeCell ref="Q66:U66"/>
    <mergeCell ref="N63:P63"/>
    <mergeCell ref="Q42:U42"/>
    <mergeCell ref="Q62:U62"/>
    <mergeCell ref="Q60:U60"/>
    <mergeCell ref="R45:T45"/>
    <mergeCell ref="Q59:U59"/>
    <mergeCell ref="Q61:U61"/>
    <mergeCell ref="Q46:U46"/>
    <mergeCell ref="R48:T48"/>
    <mergeCell ref="Q47:U47"/>
    <mergeCell ref="Q54:U54"/>
    <mergeCell ref="N56:P56"/>
    <mergeCell ref="R52:T52"/>
    <mergeCell ref="N54:P54"/>
    <mergeCell ref="R32:T32"/>
    <mergeCell ref="Q33:U33"/>
    <mergeCell ref="N46:P46"/>
    <mergeCell ref="N47:P47"/>
    <mergeCell ref="N49:P49"/>
    <mergeCell ref="R40:T40"/>
    <mergeCell ref="R41:T41"/>
    <mergeCell ref="R39:T39"/>
    <mergeCell ref="A57:U57"/>
    <mergeCell ref="Q49:U49"/>
    <mergeCell ref="Q58:U58"/>
    <mergeCell ref="Q50:U50"/>
    <mergeCell ref="Q53:U53"/>
    <mergeCell ref="R55:T55"/>
    <mergeCell ref="Q56:U56"/>
    <mergeCell ref="N50:P50"/>
    <mergeCell ref="N53:P53"/>
    <mergeCell ref="Q36:U36"/>
    <mergeCell ref="Q37:U37"/>
    <mergeCell ref="N37:P37"/>
    <mergeCell ref="R44:T44"/>
    <mergeCell ref="Q43:U43"/>
    <mergeCell ref="N36:P36"/>
    <mergeCell ref="N43:P43"/>
    <mergeCell ref="N38:P38"/>
    <mergeCell ref="N42:P42"/>
    <mergeCell ref="Q38:U38"/>
    <mergeCell ref="A8:E8"/>
    <mergeCell ref="F8:M8"/>
    <mergeCell ref="A9:E9"/>
    <mergeCell ref="A7:E7"/>
    <mergeCell ref="F7:M7"/>
    <mergeCell ref="R35:T35"/>
    <mergeCell ref="A24:L24"/>
    <mergeCell ref="N34:P34"/>
    <mergeCell ref="N33:P33"/>
    <mergeCell ref="A30:L30"/>
    <mergeCell ref="A4:C4"/>
    <mergeCell ref="A5:B5"/>
    <mergeCell ref="Q5:U5"/>
    <mergeCell ref="Q6:U6"/>
    <mergeCell ref="D4:M4"/>
    <mergeCell ref="C5:M5"/>
    <mergeCell ref="G6:M6"/>
    <mergeCell ref="A6:F6"/>
  </mergeCells>
  <printOptions horizontalCentered="1"/>
  <pageMargins left="0.1968503937007874" right="0.1968503937007874" top="0.31496062992125984" bottom="0.3149606299212598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ECONOM</cp:lastModifiedBy>
  <cp:lastPrinted>2020-04-24T04:55:48Z</cp:lastPrinted>
  <dcterms:created xsi:type="dcterms:W3CDTF">2006-11-10T08:57:46Z</dcterms:created>
  <dcterms:modified xsi:type="dcterms:W3CDTF">2020-04-27T06:22:52Z</dcterms:modified>
  <cp:category/>
  <cp:version/>
  <cp:contentType/>
  <cp:contentStatus/>
</cp:coreProperties>
</file>