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форма 2" sheetId="1" r:id="rId1"/>
  </sheets>
  <definedNames/>
  <calcPr fullCalcOnLoad="1"/>
</workbook>
</file>

<file path=xl/sharedStrings.xml><?xml version="1.0" encoding="utf-8"?>
<sst xmlns="http://schemas.openxmlformats.org/spreadsheetml/2006/main" count="902" uniqueCount="208">
  <si>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</si>
  <si>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</si>
  <si>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</si>
  <si>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</si>
  <si>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</si>
  <si>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</si>
  <si>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</si>
  <si>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</si>
  <si>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</si>
  <si>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</si>
  <si>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</si>
  <si>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</si>
  <si>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</si>
  <si>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</si>
  <si>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</si>
  <si>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</si>
  <si>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</si>
  <si>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</si>
  <si>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</si>
  <si>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</si>
  <si>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</si>
  <si>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</si>
  <si>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</si>
  <si>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</si>
  <si>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</si>
  <si>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</si>
  <si>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</si>
  <si>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</si>
  <si>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</si>
  <si>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</si>
  <si>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</si>
  <si>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</si>
  <si>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</si>
  <si>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</si>
  <si>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</si>
  <si>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</si>
  <si>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</si>
  <si>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</si>
  <si>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</si>
  <si>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</si>
  <si>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13. Аналіз результатів, досягнутих внаслідок використання коштів загального фонду бюджету у 20__ році, очікувані результати у 20__ році, обґрунтування необхідності передбачення витрат на 20__ - 20__ роки.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</si>
  <si>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</si>
  <si>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</si>
  <si>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</si>
  <si>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</si>
  <si>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</si>
  <si>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</si>
  <si>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</si>
  <si>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</si>
  <si>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</si>
  <si>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</si>
  <si>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</si>
  <si>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</si>
  <si>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</si>
  <si>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</si>
  <si>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4) аналіз управління бюджетними зобов'язаннями та пропозиції щодо упорядкування бюджетних зобов'язань у 20__ році.</t>
  </si>
  <si>
    <t>15. Підстави та обґрунтування видатків спеціального фонду на 20__ рік та на 20__ - 20__ роки за рахунок надходжень до спеціального фонду, аналіз результатів, досягнутих внаслідок використання коштів спеціального фонду бюджету у 20__ році, та очікувані результати у 20__ році.</t>
  </si>
  <si>
    <t>Керівник установи</t>
  </si>
  <si>
    <t>(підпис)</t>
  </si>
  <si>
    <t>(прізвище та ініціали)</t>
  </si>
  <si>
    <t>Керівник фінансової служби</t>
  </si>
  <si>
    <t>разом
(7 + 8)</t>
  </si>
  <si>
    <t>разом
(11 + 12)</t>
  </si>
  <si>
    <t>разом
(3 + 4)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</si>
  <si>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</si>
  <si>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</si>
  <si>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</si>
  <si>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</si>
  <si>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</si>
  <si>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</si>
  <si>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</si>
  <si>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</si>
  <si>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</si>
  <si>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</si>
  <si>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</si>
  <si>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</si>
  <si>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</si>
  <si>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</si>
  <si>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</si>
  <si>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1. Відділ культури Лисичанської міської ради</t>
  </si>
  <si>
    <t>2. Відділ культури Лисичанської міської ради</t>
  </si>
  <si>
    <t>2020__ рік (прогноз)</t>
  </si>
  <si>
    <t>Оплата праці і нарахування на заробітну плату</t>
  </si>
  <si>
    <t>Заробітна плата</t>
  </si>
  <si>
    <t>Нарахування на заробітну плату</t>
  </si>
  <si>
    <t>Використання товарів і послуг</t>
  </si>
  <si>
    <t>предмети, матеріали,оболаднання та інвентар</t>
  </si>
  <si>
    <t>Оплата послуг ( крім комунальних)</t>
  </si>
  <si>
    <t>Видатки на відрядження</t>
  </si>
  <si>
    <t>Оплатта комунальних послуг та енергоносіїв</t>
  </si>
  <si>
    <t>Оплата теплопостачання</t>
  </si>
  <si>
    <t>Оплата електроенергії</t>
  </si>
  <si>
    <t>Оплата водопостачання</t>
  </si>
  <si>
    <t>Інші виплати населенню</t>
  </si>
  <si>
    <t>Дослідження і розробки, окремі заходи по реалізації державних (регіональних) програм</t>
  </si>
  <si>
    <t>Придбання обладнання та предметів довгострокового користування</t>
  </si>
  <si>
    <t>Капітальний ремонт інших об"ектів</t>
  </si>
  <si>
    <t>середня кількість ставок - всього</t>
  </si>
  <si>
    <t>од.</t>
  </si>
  <si>
    <t>%</t>
  </si>
  <si>
    <t>Зведення планів по мережі, штатах і контингетах, що фінансуються з місцквих бюджетів</t>
  </si>
  <si>
    <t>штатні розписи</t>
  </si>
  <si>
    <t>розрахунок</t>
  </si>
  <si>
    <t>Стимулюючи виплати</t>
  </si>
  <si>
    <t>Обов"зкові виплати</t>
  </si>
  <si>
    <t>Премії</t>
  </si>
  <si>
    <t>Матеріальна допомога</t>
  </si>
  <si>
    <t>2019__ рік</t>
  </si>
  <si>
    <t>2020__ рік</t>
  </si>
  <si>
    <t>від оренди майна бюджетних установ</t>
  </si>
  <si>
    <t xml:space="preserve"> за послуги, що надаються бюджетною установою згідно з їх основною діяльністю</t>
  </si>
  <si>
    <t>Інші поточні видатки</t>
  </si>
  <si>
    <t>кількість установ</t>
  </si>
  <si>
    <t>керівні  працівники</t>
  </si>
  <si>
    <t>робітники</t>
  </si>
  <si>
    <t>кошторис</t>
  </si>
  <si>
    <t xml:space="preserve"> осіб</t>
  </si>
  <si>
    <t>Задоволення потреб дітей в наданні спеціальної освіти школами естетичного виховання (музичними, художніми, хореографічними, театральними, хоровими, мистецькими)</t>
  </si>
  <si>
    <t>Надання можливостей в сфері надання спеціальної освіти в школах естетичного виховання.</t>
  </si>
  <si>
    <t xml:space="preserve">Надання можливостей в сфері надання спеціальної освіти в школах естетичного виховання </t>
  </si>
  <si>
    <t>Поповнення бібліотечних фондів для бібліотек шкіл естетичного виховання</t>
  </si>
  <si>
    <t>Придбання музичних інструментів для шкіл естетичного виховання міст Лисичанськ, Новодружеськ, Привілля</t>
  </si>
  <si>
    <t>Капітальний ремонт КЗ "Новодружеська ДМШ" за адресою: вул. Мира,39 м. Новодружеськ</t>
  </si>
  <si>
    <t>Придбання комп"ютерної техніки для оновлення технічної бази шкіл естетичного виховання</t>
  </si>
  <si>
    <t>Капітальний ремонт внутрішньої та зовнішньої ситеми водопостачання КЗ "Лисичанська дитяча школа мистецтв №1" за адресою вул. Українська,28 м. Лисичанськ</t>
  </si>
  <si>
    <t>у тому числі: дитячих музичних шкіл</t>
  </si>
  <si>
    <t>дитячих шкіл мистецтв</t>
  </si>
  <si>
    <t>у т.ч. педагогічного персоналу</t>
  </si>
  <si>
    <t>інших працівників</t>
  </si>
  <si>
    <t>кількість класів</t>
  </si>
  <si>
    <t>звітність по школах</t>
  </si>
  <si>
    <t>видатки на отримання освіти</t>
  </si>
  <si>
    <t>у тому чилі за рахунок загального фонду</t>
  </si>
  <si>
    <t>за рахунок спеціального фонду</t>
  </si>
  <si>
    <t>середньорічна кількість дітей, які отримують освіту в школах естетичного виховання</t>
  </si>
  <si>
    <t>згідно наказів</t>
  </si>
  <si>
    <t>кількість учнів звілнених від плати за навчання</t>
  </si>
  <si>
    <t>кількість педагогічних ставок на клас</t>
  </si>
  <si>
    <t>кількість учнів на одну педагогічну ставку</t>
  </si>
  <si>
    <t>витрати на одного учня, який отримує освіту за рахунок загального фонду</t>
  </si>
  <si>
    <t>витрати на одного учня, який отримує освіту за рахунок спеціального фонду</t>
  </si>
  <si>
    <t>відсоток учнів, які отримують відповідний документ про освіту до попреднього періоду</t>
  </si>
  <si>
    <t>педагогічні працівники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</si>
  <si>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</si>
  <si>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</si>
  <si>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</si>
  <si>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</si>
  <si>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</si>
  <si>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1) мета бюджетної програми, строки її реалізації;</t>
  </si>
  <si>
    <t>грн.</t>
  </si>
  <si>
    <t xml:space="preserve"> грн.</t>
  </si>
  <si>
    <t>Інші надходження спеціального фонду (благодійні внески, дарунки)</t>
  </si>
  <si>
    <t xml:space="preserve">Інші надходження спеціального фонду: 
</t>
  </si>
  <si>
    <t>2021__ рік (прогноз)</t>
  </si>
  <si>
    <t>3) видатки за кодами Економічної класифікації видатків бюджету у 2020__ - 2021__ роках:</t>
  </si>
  <si>
    <t>2021__ рік</t>
  </si>
  <si>
    <t>відсоток обсягу плати за навчання у школах в загальному обсязі видатків на отримання освіти</t>
  </si>
  <si>
    <t>Оплата інших енергоносіїв та інших комунальнихпослуг</t>
  </si>
  <si>
    <t xml:space="preserve">Власні надходження бюджетних установ у т. ч.:(плата за послуги)
</t>
  </si>
  <si>
    <t xml:space="preserve">Інші надходження спеціального фонду (за видами надходжень)
</t>
  </si>
  <si>
    <t xml:space="preserve">Власні надходження бюджетних установ( за видами надходжень0
</t>
  </si>
  <si>
    <t>Придбання вузла обліку теплової енергії у комплекті для КЗ "Привільська дитяча школа мистецтв" за адресою: вул. Нова, 4, Привілля</t>
  </si>
  <si>
    <t>разом</t>
  </si>
  <si>
    <t>Придбання комп"ютерної техніки для мистецьких шкіл</t>
  </si>
  <si>
    <t>Л.В.ТКАЧЕНКО</t>
  </si>
  <si>
    <t>(код Типової програмної класифікації видатків та кредитування місцевого бюджету)</t>
  </si>
  <si>
    <t>(код Програмної каласифікації видатків та кредитування місцевого бюджету)</t>
  </si>
  <si>
    <t>(код бюджету)</t>
  </si>
  <si>
    <t>( код за ЄДРПОУ)</t>
  </si>
  <si>
    <t xml:space="preserve">                                                                                                                       (найменування головного розпорядника коштів місцевого бюджету)</t>
  </si>
  <si>
    <t>(код Типової відомчої класифікації видатків та кредитування місцевого бюджету )</t>
  </si>
  <si>
    <t>(код Типової відомчої класифікації видатків такредитування місцевого бюджету та номер в системі головного розпорядника коштів)</t>
  </si>
  <si>
    <t>(код Функціональної класифікації видатків та кредитування 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</si>
  <si>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</si>
  <si>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0960</t>
  </si>
  <si>
    <t>3.</t>
  </si>
  <si>
    <t>БЮДЖЕТНИЙ ЗАПИТ НА 2020_ - 2022__ РОКИ індивідуальний (Форма 2020__-2)</t>
  </si>
  <si>
    <t>2018__ рік (звіт)</t>
  </si>
  <si>
    <t>2019__ рік (затверджено)</t>
  </si>
  <si>
    <t>2020__ рік (проект)</t>
  </si>
  <si>
    <t>4. Мета та завдання бюджетної програми на 2020__ - 2022__ роки:</t>
  </si>
  <si>
    <t>1) надходження для виконання бюджетної програми у 2018__ - 2020__ роках:</t>
  </si>
  <si>
    <t>2) надходження для виконання бюджетної програми у 2021__ - 2022__ роках:</t>
  </si>
  <si>
    <t>1) видатки за кодами Економічної класифікації видатків бюджету у 2018__ - 2020__ роках:</t>
  </si>
  <si>
    <t>2) надання кредитів за кодами Класифікації кредитування бюджету у 2018__ - 2020__ роках:</t>
  </si>
  <si>
    <t>2018_ рік (звіт)</t>
  </si>
  <si>
    <t>2022__ рік (прогноз)</t>
  </si>
  <si>
    <t>4) надання кредитів за кодами Класифікації кредитування бюджету у 2021__ - 2022__ роках:</t>
  </si>
  <si>
    <t>1) витрати за напрямами використання бюджетних коштів у 2018__ - 2020__ роках:</t>
  </si>
  <si>
    <t>2) витрати за напрямами використання бюджетних коштів у 2021__ - 2022__ роках:</t>
  </si>
  <si>
    <t>1) результативні показники бюджетної програми у 2018__- 2020__ роках:</t>
  </si>
  <si>
    <t>2) результативні показники бюджетної програми у 2021__ - 2022__ роках:</t>
  </si>
  <si>
    <t>2019__ рік (план)</t>
  </si>
  <si>
    <t>2022__ рік</t>
  </si>
  <si>
    <t>1) місцеві/регіональні програми, які виконуються в межах бюджетної програми у 2021__ - 2022__ роках:</t>
  </si>
  <si>
    <t>2) місцеві/регіональні програми, які виконуються в межах бюджетної програми у 2010__ - 2022__ роках:</t>
  </si>
  <si>
    <t>12. Об'єкти, які виконуються в межах бюджетної програми за рахунок коштів бюджету розвитку у 2018__ - 2022__ роках:</t>
  </si>
  <si>
    <t>14. Бюджетні зобов'язання у 2018__ - 2019__ роках:</t>
  </si>
  <si>
    <t>1) кредиторська заборгованість місцевого бюджету у 2018__ році:</t>
  </si>
  <si>
    <t>2) кредиторська заборгованість місцевого бюджету у 2019__ - 2020__ роках:</t>
  </si>
  <si>
    <t>3) дебіторськазаборгованість у 2018__-2019___роках</t>
  </si>
  <si>
    <t>Дебіторська заборгованість на 01.01.2018__</t>
  </si>
  <si>
    <t>Очікувана дебіторська заборгованість на 01.01.2020__</t>
  </si>
  <si>
    <t>Дебіторська заборгованість на 01.01.2019__</t>
  </si>
  <si>
    <t xml:space="preserve">Забезпечення виконання завдань, належних до сфери інформатизації. </t>
  </si>
  <si>
    <t xml:space="preserve">Надання спеціальної освіти мистецькими школами </t>
  </si>
  <si>
    <t>Т.В.ЛЕВАРТ-ЛЕВИНСЬКА</t>
  </si>
  <si>
    <t xml:space="preserve">Конституція України, Бюджетний кодекс України, Закон України "Про державний бюджет України на 2020 рік", Закон України від 14.12.2010р. № 2778-VI "Про культуру", Наказ Міністерства освіти і науки  від 26.09.2005р.  № 557 "Про впорядкування умов оплати праці та затвердження схем тарифних розрядів працівників навчальних закладів, установ освіти та наукових установ", Закон України "Про освіту  від 05.09.2017р.№ 215-VІІІ зі змінами та доповненнями ", Постанова КМУ від 23.03.2011р. № 373 "Про встановлення надбавки у ромірі 20 відсотків посадового окладу педагогічним працівникам", Постанова КМУ від 10.07.2019 № 695 "Про внесення змін до постанови КМУ від 11.01.2018 №22", Наказ Міністерства фінансів України від 26.08.2014р. № 836 "Про деякі питання запровадження програмно- цільового методу складання та виконання місцевих бюджетів".  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</si>
</sst>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1" fontId="2" fillId="0" borderId="12" xfId="0" applyNumberFormat="1" applyFont="1" applyBorder="1" applyAlignment="1">
      <alignment vertical="center" wrapText="1"/>
    </xf>
    <xf numFmtId="1" fontId="0" fillId="0" borderId="13" xfId="0" applyNumberFormat="1" applyBorder="1" applyAlignment="1">
      <alignment vertical="center" wrapText="1"/>
    </xf>
    <xf numFmtId="1" fontId="0" fillId="0" borderId="14" xfId="0" applyNumberFormat="1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1" fontId="2" fillId="0" borderId="12" xfId="0" applyNumberFormat="1" applyFont="1" applyBorder="1" applyAlignment="1">
      <alignment vertical="center" wrapText="1"/>
    </xf>
    <xf numFmtId="1" fontId="0" fillId="0" borderId="13" xfId="0" applyNumberFormat="1" applyBorder="1" applyAlignment="1">
      <alignment vertical="center" wrapText="1"/>
    </xf>
    <xf numFmtId="1" fontId="0" fillId="0" borderId="14" xfId="0" applyNumberFormat="1" applyBorder="1" applyAlignment="1">
      <alignment vertical="center" wrapText="1"/>
    </xf>
    <xf numFmtId="1" fontId="2" fillId="0" borderId="12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2" fillId="0" borderId="0" xfId="0" applyFont="1" applyAlignment="1">
      <alignment/>
    </xf>
    <xf numFmtId="1" fontId="2" fillId="0" borderId="13" xfId="0" applyNumberFormat="1" applyFont="1" applyBorder="1" applyAlignment="1">
      <alignment vertical="center" wrapText="1"/>
    </xf>
    <xf numFmtId="1" fontId="2" fillId="0" borderId="14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3"/>
  <sheetViews>
    <sheetView tabSelected="1" view="pageBreakPreview" zoomScaleSheetLayoutView="100" zoomScalePageLayoutView="0" workbookViewId="0" topLeftCell="B1">
      <selection activeCell="H38" sqref="H38"/>
    </sheetView>
  </sheetViews>
  <sheetFormatPr defaultColWidth="9.140625" defaultRowHeight="15"/>
  <cols>
    <col min="1" max="1" width="11.7109375" style="1" customWidth="1"/>
    <col min="2" max="2" width="33.421875" style="1" customWidth="1"/>
    <col min="3" max="3" width="14.28125" style="1" customWidth="1"/>
    <col min="4" max="4" width="16.140625" style="1" customWidth="1"/>
    <col min="5" max="5" width="11.28125" style="1" customWidth="1"/>
    <col min="6" max="6" width="12.140625" style="1" customWidth="1"/>
    <col min="7" max="8" width="11.28125" style="1" customWidth="1"/>
    <col min="9" max="9" width="11.421875" style="1" customWidth="1"/>
    <col min="10" max="10" width="11.57421875" style="1" customWidth="1"/>
    <col min="11" max="11" width="11.28125" style="1" customWidth="1"/>
    <col min="12" max="12" width="10.00390625" style="1" customWidth="1"/>
    <col min="13" max="13" width="10.7109375" style="1" customWidth="1"/>
    <col min="14" max="14" width="10.57421875" style="1" customWidth="1"/>
    <col min="15" max="15" width="8.140625" style="1" customWidth="1"/>
    <col min="16" max="16" width="7.8515625" style="1" customWidth="1"/>
    <col min="17" max="16384" width="9.140625" style="1" customWidth="1"/>
  </cols>
  <sheetData>
    <row r="1" ht="15">
      <c r="P1" s="3" t="s">
        <v>0</v>
      </c>
    </row>
    <row r="2" ht="15">
      <c r="P2" s="3" t="s">
        <v>1</v>
      </c>
    </row>
    <row r="3" ht="15">
      <c r="P3" s="3" t="s">
        <v>2</v>
      </c>
    </row>
    <row r="4" ht="15">
      <c r="P4" s="3" t="s">
        <v>3</v>
      </c>
    </row>
    <row r="5" ht="15">
      <c r="P5" s="3" t="s">
        <v>4</v>
      </c>
    </row>
    <row r="6" spans="1:16" ht="22.5" customHeight="1">
      <c r="A6" s="57" t="s">
        <v>176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ht="15" customHeight="1">
      <c r="A7" s="73" t="s">
        <v>79</v>
      </c>
      <c r="B7" s="73"/>
      <c r="C7" s="73"/>
      <c r="D7" s="73"/>
      <c r="E7" s="73"/>
      <c r="F7" s="73"/>
      <c r="G7" s="73"/>
      <c r="H7" s="73"/>
      <c r="I7" s="73"/>
      <c r="J7" s="73"/>
      <c r="K7" s="72">
        <v>10</v>
      </c>
      <c r="L7" s="72"/>
      <c r="M7" s="72"/>
      <c r="N7" s="72"/>
      <c r="O7" s="55">
        <v>2227096</v>
      </c>
      <c r="P7" s="55"/>
    </row>
    <row r="8" spans="1:16" ht="23.25" customHeight="1">
      <c r="A8" s="59" t="s">
        <v>169</v>
      </c>
      <c r="B8" s="59"/>
      <c r="C8" s="59"/>
      <c r="D8" s="59"/>
      <c r="E8" s="59"/>
      <c r="F8" s="59"/>
      <c r="G8" s="59"/>
      <c r="H8" s="59"/>
      <c r="I8" s="59"/>
      <c r="J8" s="59"/>
      <c r="K8" s="58" t="s">
        <v>170</v>
      </c>
      <c r="L8" s="58"/>
      <c r="M8" s="58"/>
      <c r="N8" s="58"/>
      <c r="O8" s="56" t="s">
        <v>168</v>
      </c>
      <c r="P8" s="56"/>
    </row>
    <row r="9" spans="1:16" ht="15">
      <c r="A9" s="74" t="s">
        <v>80</v>
      </c>
      <c r="B9" s="74"/>
      <c r="C9" s="74"/>
      <c r="D9" s="74"/>
      <c r="E9" s="74"/>
      <c r="F9" s="74"/>
      <c r="G9" s="74"/>
      <c r="H9" s="74"/>
      <c r="I9" s="74"/>
      <c r="J9" s="74"/>
      <c r="K9" s="75">
        <v>101</v>
      </c>
      <c r="L9" s="75"/>
      <c r="M9" s="75"/>
      <c r="N9" s="75"/>
      <c r="O9" s="55">
        <v>2227096</v>
      </c>
      <c r="P9" s="55"/>
    </row>
    <row r="10" spans="1:16" ht="33.75" customHeight="1">
      <c r="A10" s="62" t="s">
        <v>5</v>
      </c>
      <c r="B10" s="62"/>
      <c r="C10" s="62"/>
      <c r="D10" s="62"/>
      <c r="E10" s="62"/>
      <c r="F10" s="62"/>
      <c r="G10" s="62"/>
      <c r="H10" s="62"/>
      <c r="I10" s="62"/>
      <c r="J10" s="62"/>
      <c r="K10" s="58" t="s">
        <v>171</v>
      </c>
      <c r="L10" s="58"/>
      <c r="M10" s="58"/>
      <c r="N10" s="58"/>
      <c r="O10" s="56" t="s">
        <v>168</v>
      </c>
      <c r="P10" s="56"/>
    </row>
    <row r="11" spans="1:16" ht="32.25" customHeight="1">
      <c r="A11" s="26" t="s">
        <v>175</v>
      </c>
      <c r="B11" s="27">
        <v>1011100</v>
      </c>
      <c r="C11" s="63">
        <v>1100</v>
      </c>
      <c r="D11" s="63"/>
      <c r="E11" s="64" t="s">
        <v>174</v>
      </c>
      <c r="F11" s="64"/>
      <c r="G11" s="70" t="s">
        <v>205</v>
      </c>
      <c r="H11" s="70"/>
      <c r="I11" s="70"/>
      <c r="J11" s="70"/>
      <c r="K11" s="70"/>
      <c r="L11" s="70"/>
      <c r="M11" s="71"/>
      <c r="N11" s="71"/>
      <c r="O11" s="66">
        <v>12208100000</v>
      </c>
      <c r="P11" s="66"/>
    </row>
    <row r="12" spans="1:16" ht="35.25" customHeight="1">
      <c r="A12" s="25"/>
      <c r="B12" s="24" t="s">
        <v>166</v>
      </c>
      <c r="C12" s="62" t="s">
        <v>165</v>
      </c>
      <c r="D12" s="62"/>
      <c r="E12" s="62" t="s">
        <v>172</v>
      </c>
      <c r="F12" s="62"/>
      <c r="G12" s="67" t="s">
        <v>173</v>
      </c>
      <c r="H12" s="68"/>
      <c r="I12" s="68"/>
      <c r="J12" s="68"/>
      <c r="K12" s="68"/>
      <c r="L12" s="68"/>
      <c r="M12" s="69"/>
      <c r="N12" s="69"/>
      <c r="O12" s="65" t="s">
        <v>167</v>
      </c>
      <c r="P12" s="65"/>
    </row>
    <row r="13" spans="1:2" ht="7.5" customHeight="1" hidden="1">
      <c r="A13" s="5"/>
      <c r="B13" s="2"/>
    </row>
    <row r="14" spans="1:16" ht="15">
      <c r="A14" s="35" t="s">
        <v>180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ht="15">
      <c r="A15" s="35" t="s">
        <v>148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ht="13.5" customHeight="1">
      <c r="A16" s="33" t="s">
        <v>117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16" ht="15">
      <c r="A17" s="35" t="s">
        <v>143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ht="15.75" customHeight="1">
      <c r="A18" s="33" t="s">
        <v>118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ht="15">
      <c r="A19" s="35" t="s">
        <v>144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77.25" customHeight="1">
      <c r="A20" s="33" t="s">
        <v>207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6" ht="15">
      <c r="A21" s="35" t="s">
        <v>145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5">
      <c r="A22" s="35" t="s">
        <v>181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2" ht="14.25" customHeight="1">
      <c r="A23" s="33" t="s">
        <v>6</v>
      </c>
      <c r="B23" s="33"/>
    </row>
    <row r="24" ht="14.25" customHeight="1" hidden="1"/>
    <row r="25" ht="15" hidden="1"/>
    <row r="26" spans="1:14" ht="15">
      <c r="A26" s="34" t="s">
        <v>7</v>
      </c>
      <c r="B26" s="34" t="s">
        <v>8</v>
      </c>
      <c r="C26" s="34" t="s">
        <v>177</v>
      </c>
      <c r="D26" s="34"/>
      <c r="E26" s="34"/>
      <c r="F26" s="34"/>
      <c r="G26" s="34" t="s">
        <v>178</v>
      </c>
      <c r="H26" s="34"/>
      <c r="I26" s="34"/>
      <c r="J26" s="34"/>
      <c r="K26" s="34" t="s">
        <v>179</v>
      </c>
      <c r="L26" s="34"/>
      <c r="M26" s="34"/>
      <c r="N26" s="34"/>
    </row>
    <row r="27" spans="1:14" ht="61.5" customHeight="1">
      <c r="A27" s="34"/>
      <c r="B27" s="34"/>
      <c r="C27" s="8" t="s">
        <v>9</v>
      </c>
      <c r="D27" s="8" t="s">
        <v>10</v>
      </c>
      <c r="E27" s="8" t="s">
        <v>11</v>
      </c>
      <c r="F27" s="8" t="s">
        <v>63</v>
      </c>
      <c r="G27" s="8" t="s">
        <v>9</v>
      </c>
      <c r="H27" s="8" t="s">
        <v>10</v>
      </c>
      <c r="I27" s="8" t="s">
        <v>11</v>
      </c>
      <c r="J27" s="8" t="s">
        <v>61</v>
      </c>
      <c r="K27" s="8" t="s">
        <v>9</v>
      </c>
      <c r="L27" s="8" t="s">
        <v>10</v>
      </c>
      <c r="M27" s="8" t="s">
        <v>11</v>
      </c>
      <c r="N27" s="8" t="s">
        <v>62</v>
      </c>
    </row>
    <row r="28" spans="1:14" ht="15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8">
        <v>8</v>
      </c>
      <c r="I28" s="8">
        <v>9</v>
      </c>
      <c r="J28" s="8">
        <v>10</v>
      </c>
      <c r="K28" s="8">
        <v>11</v>
      </c>
      <c r="L28" s="8">
        <v>12</v>
      </c>
      <c r="M28" s="8">
        <v>13</v>
      </c>
      <c r="N28" s="8">
        <v>14</v>
      </c>
    </row>
    <row r="29" spans="1:14" ht="26.25" customHeight="1">
      <c r="A29" s="8"/>
      <c r="B29" s="9" t="s">
        <v>13</v>
      </c>
      <c r="C29" s="8">
        <v>15170727</v>
      </c>
      <c r="D29" s="8" t="s">
        <v>14</v>
      </c>
      <c r="E29" s="8" t="s">
        <v>14</v>
      </c>
      <c r="F29" s="8">
        <f>C29</f>
        <v>15170727</v>
      </c>
      <c r="G29" s="8">
        <v>16828983</v>
      </c>
      <c r="H29" s="8" t="s">
        <v>14</v>
      </c>
      <c r="I29" s="8" t="s">
        <v>14</v>
      </c>
      <c r="J29" s="8">
        <f>G29</f>
        <v>16828983</v>
      </c>
      <c r="K29" s="8">
        <v>19174640</v>
      </c>
      <c r="L29" s="8" t="s">
        <v>14</v>
      </c>
      <c r="M29" s="8" t="s">
        <v>14</v>
      </c>
      <c r="N29" s="8">
        <f>K29</f>
        <v>19174640</v>
      </c>
    </row>
    <row r="30" spans="1:14" ht="37.5" customHeight="1">
      <c r="A30" s="8"/>
      <c r="B30" s="9" t="s">
        <v>158</v>
      </c>
      <c r="C30" s="8" t="s">
        <v>14</v>
      </c>
      <c r="D30" s="8">
        <v>798357</v>
      </c>
      <c r="E30" s="8" t="s">
        <v>12</v>
      </c>
      <c r="F30" s="8">
        <f>D30</f>
        <v>798357</v>
      </c>
      <c r="G30" s="8" t="s">
        <v>14</v>
      </c>
      <c r="H30" s="8">
        <v>775000</v>
      </c>
      <c r="I30" s="8" t="s">
        <v>12</v>
      </c>
      <c r="J30" s="8">
        <f>H30</f>
        <v>775000</v>
      </c>
      <c r="K30" s="8" t="s">
        <v>14</v>
      </c>
      <c r="L30" s="8">
        <f>780000+10000+15000</f>
        <v>805000</v>
      </c>
      <c r="M30" s="8" t="s">
        <v>12</v>
      </c>
      <c r="N30" s="8">
        <f>L30</f>
        <v>805000</v>
      </c>
    </row>
    <row r="31" spans="1:14" ht="30">
      <c r="A31" s="8"/>
      <c r="B31" s="9" t="s">
        <v>151</v>
      </c>
      <c r="C31" s="8" t="s">
        <v>14</v>
      </c>
      <c r="D31" s="8">
        <v>31403</v>
      </c>
      <c r="E31" s="8"/>
      <c r="F31" s="8">
        <f>D31</f>
        <v>31403</v>
      </c>
      <c r="G31" s="8"/>
      <c r="H31" s="8">
        <v>80514</v>
      </c>
      <c r="I31" s="8"/>
      <c r="J31" s="8">
        <f>H31</f>
        <v>80514</v>
      </c>
      <c r="K31" s="8"/>
      <c r="L31" s="8">
        <f>4682+798</f>
        <v>5480</v>
      </c>
      <c r="M31" s="8"/>
      <c r="N31" s="8">
        <f>L31</f>
        <v>5480</v>
      </c>
    </row>
    <row r="32" spans="1:14" ht="30" hidden="1">
      <c r="A32" s="8">
        <v>25010300</v>
      </c>
      <c r="B32" s="9" t="s">
        <v>109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27" customHeight="1">
      <c r="A33" s="8"/>
      <c r="B33" s="9" t="s">
        <v>152</v>
      </c>
      <c r="C33" s="8" t="s">
        <v>14</v>
      </c>
      <c r="D33" s="8">
        <v>695818</v>
      </c>
      <c r="E33" s="8">
        <v>695818</v>
      </c>
      <c r="F33" s="8">
        <f>D33</f>
        <v>695818</v>
      </c>
      <c r="G33" s="8" t="s">
        <v>14</v>
      </c>
      <c r="H33" s="8">
        <v>396760</v>
      </c>
      <c r="I33" s="17">
        <v>396760</v>
      </c>
      <c r="J33" s="8">
        <f>H33</f>
        <v>396760</v>
      </c>
      <c r="K33" s="8" t="s">
        <v>14</v>
      </c>
      <c r="L33" s="8"/>
      <c r="M33" s="17"/>
      <c r="N33" s="8">
        <f>L33</f>
        <v>0</v>
      </c>
    </row>
    <row r="34" spans="1:14" ht="15">
      <c r="A34" s="8" t="s">
        <v>12</v>
      </c>
      <c r="B34" s="9" t="s">
        <v>15</v>
      </c>
      <c r="C34" s="8" t="s">
        <v>14</v>
      </c>
      <c r="D34" s="8" t="s">
        <v>12</v>
      </c>
      <c r="E34" s="8" t="s">
        <v>12</v>
      </c>
      <c r="F34" s="8" t="s">
        <v>12</v>
      </c>
      <c r="G34" s="8" t="s">
        <v>14</v>
      </c>
      <c r="H34" s="8" t="s">
        <v>12</v>
      </c>
      <c r="I34" s="15" t="s">
        <v>12</v>
      </c>
      <c r="J34" s="8" t="s">
        <v>12</v>
      </c>
      <c r="K34" s="8" t="s">
        <v>14</v>
      </c>
      <c r="L34" s="8" t="s">
        <v>12</v>
      </c>
      <c r="M34" s="17" t="s">
        <v>12</v>
      </c>
      <c r="N34" s="8" t="s">
        <v>12</v>
      </c>
    </row>
    <row r="35" spans="1:14" ht="15">
      <c r="A35" s="8" t="s">
        <v>12</v>
      </c>
      <c r="B35" s="8" t="s">
        <v>16</v>
      </c>
      <c r="C35" s="8">
        <f>C29</f>
        <v>15170727</v>
      </c>
      <c r="D35" s="8">
        <f>D30+D33+D31</f>
        <v>1525578</v>
      </c>
      <c r="E35" s="8">
        <f>SUM(E33:E34)</f>
        <v>695818</v>
      </c>
      <c r="F35" s="8">
        <f>F29+F33+F30+F31</f>
        <v>16696305</v>
      </c>
      <c r="G35" s="8">
        <f>G29</f>
        <v>16828983</v>
      </c>
      <c r="H35" s="8">
        <f>SUM(H30:H34)</f>
        <v>1252274</v>
      </c>
      <c r="I35" s="8">
        <f>SUM(I30:I34)</f>
        <v>396760</v>
      </c>
      <c r="J35" s="8">
        <f>J29+J30+J33+J31</f>
        <v>18081257</v>
      </c>
      <c r="K35" s="8">
        <f>K29</f>
        <v>19174640</v>
      </c>
      <c r="L35" s="8">
        <f>SUM(L30:L34)</f>
        <v>810480</v>
      </c>
      <c r="M35" s="17">
        <f>SUM(M33:M34)</f>
        <v>0</v>
      </c>
      <c r="N35" s="8">
        <f>SUM(N29:N34)</f>
        <v>19985120</v>
      </c>
    </row>
    <row r="36" ht="15" hidden="1">
      <c r="H36" s="1">
        <f>SUM(H30:H35)</f>
        <v>2504548</v>
      </c>
    </row>
    <row r="37" spans="1:10" ht="15">
      <c r="A37" s="36" t="s">
        <v>182</v>
      </c>
      <c r="B37" s="36"/>
      <c r="C37" s="36"/>
      <c r="D37" s="36"/>
      <c r="E37" s="36"/>
      <c r="F37" s="36"/>
      <c r="G37" s="36"/>
      <c r="H37" s="36"/>
      <c r="I37" s="36"/>
      <c r="J37" s="36"/>
    </row>
    <row r="38" ht="14.25" customHeight="1">
      <c r="A38" s="5" t="s">
        <v>6</v>
      </c>
    </row>
    <row r="39" ht="15" hidden="1"/>
    <row r="40" spans="1:10" ht="15">
      <c r="A40" s="34" t="s">
        <v>7</v>
      </c>
      <c r="B40" s="34" t="s">
        <v>8</v>
      </c>
      <c r="C40" s="34" t="s">
        <v>81</v>
      </c>
      <c r="D40" s="34"/>
      <c r="E40" s="34"/>
      <c r="F40" s="34"/>
      <c r="G40" s="34" t="s">
        <v>153</v>
      </c>
      <c r="H40" s="34"/>
      <c r="I40" s="34"/>
      <c r="J40" s="34"/>
    </row>
    <row r="41" spans="1:10" ht="60.75" customHeight="1">
      <c r="A41" s="34"/>
      <c r="B41" s="34"/>
      <c r="C41" s="8" t="s">
        <v>9</v>
      </c>
      <c r="D41" s="8" t="s">
        <v>10</v>
      </c>
      <c r="E41" s="8" t="s">
        <v>11</v>
      </c>
      <c r="F41" s="8" t="s">
        <v>63</v>
      </c>
      <c r="G41" s="8" t="s">
        <v>9</v>
      </c>
      <c r="H41" s="8" t="s">
        <v>10</v>
      </c>
      <c r="I41" s="8" t="s">
        <v>11</v>
      </c>
      <c r="J41" s="8" t="s">
        <v>61</v>
      </c>
    </row>
    <row r="42" spans="1:10" ht="15">
      <c r="A42" s="8">
        <v>1</v>
      </c>
      <c r="B42" s="8">
        <v>2</v>
      </c>
      <c r="C42" s="8">
        <v>3</v>
      </c>
      <c r="D42" s="8">
        <v>4</v>
      </c>
      <c r="E42" s="8">
        <v>5</v>
      </c>
      <c r="F42" s="8">
        <v>6</v>
      </c>
      <c r="G42" s="8">
        <v>7</v>
      </c>
      <c r="H42" s="8">
        <v>8</v>
      </c>
      <c r="I42" s="8">
        <v>9</v>
      </c>
      <c r="J42" s="8">
        <v>10</v>
      </c>
    </row>
    <row r="43" spans="1:10" ht="26.25" customHeight="1">
      <c r="A43" s="9" t="s">
        <v>12</v>
      </c>
      <c r="B43" s="9" t="s">
        <v>13</v>
      </c>
      <c r="C43" s="8">
        <v>20642182</v>
      </c>
      <c r="D43" s="8" t="s">
        <v>14</v>
      </c>
      <c r="E43" s="8" t="s">
        <v>12</v>
      </c>
      <c r="F43" s="8">
        <f>C43</f>
        <v>20642182</v>
      </c>
      <c r="G43" s="8">
        <v>22125358</v>
      </c>
      <c r="H43" s="8" t="s">
        <v>14</v>
      </c>
      <c r="I43" s="8" t="s">
        <v>12</v>
      </c>
      <c r="J43" s="8">
        <f>G43</f>
        <v>22125358</v>
      </c>
    </row>
    <row r="44" spans="1:10" ht="34.5" customHeight="1">
      <c r="A44" s="8">
        <v>25010000</v>
      </c>
      <c r="B44" s="9" t="s">
        <v>160</v>
      </c>
      <c r="C44" s="8" t="s">
        <v>14</v>
      </c>
      <c r="D44" s="17">
        <v>780000</v>
      </c>
      <c r="E44" s="8" t="s">
        <v>12</v>
      </c>
      <c r="F44" s="17">
        <f>D44</f>
        <v>780000</v>
      </c>
      <c r="G44" s="8" t="s">
        <v>14</v>
      </c>
      <c r="H44" s="17">
        <v>780000</v>
      </c>
      <c r="I44" s="8" t="s">
        <v>12</v>
      </c>
      <c r="J44" s="17">
        <f>H44</f>
        <v>780000</v>
      </c>
    </row>
    <row r="45" spans="1:10" ht="45">
      <c r="A45" s="8">
        <v>25010100</v>
      </c>
      <c r="B45" s="9" t="s">
        <v>110</v>
      </c>
      <c r="C45" s="8"/>
      <c r="D45" s="15"/>
      <c r="E45" s="8"/>
      <c r="F45" s="8"/>
      <c r="G45" s="8"/>
      <c r="H45" s="15"/>
      <c r="I45" s="8"/>
      <c r="J45" s="8"/>
    </row>
    <row r="46" spans="1:10" ht="36" customHeight="1">
      <c r="A46" s="9" t="s">
        <v>12</v>
      </c>
      <c r="B46" s="9" t="s">
        <v>159</v>
      </c>
      <c r="C46" s="8" t="s">
        <v>14</v>
      </c>
      <c r="D46" s="8" t="s">
        <v>12</v>
      </c>
      <c r="E46" s="8" t="s">
        <v>12</v>
      </c>
      <c r="F46" s="8" t="s">
        <v>12</v>
      </c>
      <c r="G46" s="8" t="s">
        <v>14</v>
      </c>
      <c r="H46" s="8" t="s">
        <v>12</v>
      </c>
      <c r="I46" s="8" t="s">
        <v>12</v>
      </c>
      <c r="J46" s="8" t="s">
        <v>12</v>
      </c>
    </row>
    <row r="47" spans="1:10" ht="15">
      <c r="A47" s="9" t="s">
        <v>12</v>
      </c>
      <c r="B47" s="9" t="s">
        <v>15</v>
      </c>
      <c r="C47" s="8" t="s">
        <v>14</v>
      </c>
      <c r="D47" s="8" t="s">
        <v>12</v>
      </c>
      <c r="E47" s="8" t="s">
        <v>12</v>
      </c>
      <c r="F47" s="8" t="s">
        <v>12</v>
      </c>
      <c r="G47" s="8" t="s">
        <v>14</v>
      </c>
      <c r="H47" s="8" t="s">
        <v>12</v>
      </c>
      <c r="I47" s="8" t="s">
        <v>12</v>
      </c>
      <c r="J47" s="8" t="s">
        <v>12</v>
      </c>
    </row>
    <row r="48" spans="1:10" ht="15">
      <c r="A48" s="9" t="s">
        <v>12</v>
      </c>
      <c r="B48" s="8" t="s">
        <v>16</v>
      </c>
      <c r="C48" s="9">
        <f>C43</f>
        <v>20642182</v>
      </c>
      <c r="D48" s="16">
        <f>D44</f>
        <v>780000</v>
      </c>
      <c r="E48" s="9" t="s">
        <v>12</v>
      </c>
      <c r="F48" s="9">
        <f>SUM(F43:F47)</f>
        <v>21422182</v>
      </c>
      <c r="G48" s="9">
        <f>G43</f>
        <v>22125358</v>
      </c>
      <c r="H48" s="18">
        <f>H44</f>
        <v>780000</v>
      </c>
      <c r="I48" s="9" t="s">
        <v>12</v>
      </c>
      <c r="J48" s="9">
        <f>SUM(J43:J47)</f>
        <v>22905358</v>
      </c>
    </row>
    <row r="49" ht="15" hidden="1"/>
    <row r="50" ht="15" hidden="1"/>
    <row r="51" spans="1:14" ht="15">
      <c r="A51" s="35" t="s">
        <v>17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ht="15">
      <c r="A52" s="35" t="s">
        <v>183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ht="15">
      <c r="A53" s="5" t="s">
        <v>6</v>
      </c>
    </row>
    <row r="54" spans="1:14" ht="21.75" customHeight="1">
      <c r="A54" s="34" t="s">
        <v>18</v>
      </c>
      <c r="B54" s="34" t="s">
        <v>8</v>
      </c>
      <c r="C54" s="34" t="s">
        <v>177</v>
      </c>
      <c r="D54" s="34"/>
      <c r="E54" s="34"/>
      <c r="F54" s="34"/>
      <c r="G54" s="34" t="s">
        <v>178</v>
      </c>
      <c r="H54" s="34"/>
      <c r="I54" s="34"/>
      <c r="J54" s="34"/>
      <c r="K54" s="34" t="s">
        <v>179</v>
      </c>
      <c r="L54" s="34"/>
      <c r="M54" s="34"/>
      <c r="N54" s="34"/>
    </row>
    <row r="55" spans="1:14" ht="63" customHeight="1">
      <c r="A55" s="34"/>
      <c r="B55" s="34"/>
      <c r="C55" s="8" t="s">
        <v>9</v>
      </c>
      <c r="D55" s="8" t="s">
        <v>10</v>
      </c>
      <c r="E55" s="8" t="s">
        <v>11</v>
      </c>
      <c r="F55" s="8" t="s">
        <v>63</v>
      </c>
      <c r="G55" s="8" t="s">
        <v>9</v>
      </c>
      <c r="H55" s="8" t="s">
        <v>10</v>
      </c>
      <c r="I55" s="8" t="s">
        <v>11</v>
      </c>
      <c r="J55" s="8" t="s">
        <v>61</v>
      </c>
      <c r="K55" s="8" t="s">
        <v>9</v>
      </c>
      <c r="L55" s="8" t="s">
        <v>10</v>
      </c>
      <c r="M55" s="8" t="s">
        <v>11</v>
      </c>
      <c r="N55" s="8" t="s">
        <v>62</v>
      </c>
    </row>
    <row r="56" spans="1:14" ht="15">
      <c r="A56" s="8">
        <v>1</v>
      </c>
      <c r="B56" s="8">
        <v>2</v>
      </c>
      <c r="C56" s="8">
        <v>3</v>
      </c>
      <c r="D56" s="8">
        <v>4</v>
      </c>
      <c r="E56" s="8">
        <v>5</v>
      </c>
      <c r="F56" s="8">
        <v>6</v>
      </c>
      <c r="G56" s="8">
        <v>7</v>
      </c>
      <c r="H56" s="8">
        <v>8</v>
      </c>
      <c r="I56" s="8">
        <v>9</v>
      </c>
      <c r="J56" s="8">
        <v>10</v>
      </c>
      <c r="K56" s="8">
        <v>11</v>
      </c>
      <c r="L56" s="8">
        <v>12</v>
      </c>
      <c r="M56" s="8">
        <v>13</v>
      </c>
      <c r="N56" s="8">
        <v>14</v>
      </c>
    </row>
    <row r="57" spans="1:14" ht="30">
      <c r="A57" s="9">
        <v>2100</v>
      </c>
      <c r="B57" s="9" t="s">
        <v>82</v>
      </c>
      <c r="C57" s="9">
        <f>C58+C59</f>
        <v>13768696</v>
      </c>
      <c r="D57" s="9">
        <f>D58+D59</f>
        <v>862605</v>
      </c>
      <c r="E57" s="9">
        <f>E58+E59</f>
        <v>0</v>
      </c>
      <c r="F57" s="9">
        <f>SUM(C57:E57)</f>
        <v>14631301</v>
      </c>
      <c r="G57" s="9">
        <f>G58+G59</f>
        <v>15363230</v>
      </c>
      <c r="H57" s="9">
        <f>H58+H59</f>
        <v>561200</v>
      </c>
      <c r="I57" s="9"/>
      <c r="J57" s="9">
        <f>SUM(G57:I57)</f>
        <v>15924430</v>
      </c>
      <c r="K57" s="9">
        <f>K58+K59</f>
        <v>17652740</v>
      </c>
      <c r="L57" s="9">
        <f>L58+L59</f>
        <v>683200</v>
      </c>
      <c r="M57" s="9"/>
      <c r="N57" s="9">
        <f>SUM(K57:M57)</f>
        <v>18335940</v>
      </c>
    </row>
    <row r="58" spans="1:14" ht="15">
      <c r="A58" s="9">
        <v>2111</v>
      </c>
      <c r="B58" s="9" t="s">
        <v>83</v>
      </c>
      <c r="C58" s="9">
        <v>11317798</v>
      </c>
      <c r="D58" s="9">
        <f>705847</f>
        <v>705847</v>
      </c>
      <c r="E58" s="9"/>
      <c r="F58" s="9">
        <f>SUM(C58:E58)</f>
        <v>12023645</v>
      </c>
      <c r="G58" s="9">
        <v>12636907</v>
      </c>
      <c r="H58" s="9">
        <f>460000</f>
        <v>460000</v>
      </c>
      <c r="I58" s="9"/>
      <c r="J58" s="9">
        <f>SUM(G58:I58)</f>
        <v>13096907</v>
      </c>
      <c r="K58" s="9">
        <v>14469460</v>
      </c>
      <c r="L58" s="9">
        <v>560000</v>
      </c>
      <c r="M58" s="9"/>
      <c r="N58" s="9">
        <f>SUM(K58:M58)</f>
        <v>15029460</v>
      </c>
    </row>
    <row r="59" spans="1:14" ht="15">
      <c r="A59" s="9">
        <v>2120</v>
      </c>
      <c r="B59" s="9" t="s">
        <v>84</v>
      </c>
      <c r="C59" s="9">
        <v>2450898</v>
      </c>
      <c r="D59" s="9">
        <v>156758</v>
      </c>
      <c r="E59" s="9"/>
      <c r="F59" s="9">
        <f aca="true" t="shared" si="0" ref="F59:F71">SUM(C59:E59)</f>
        <v>2607656</v>
      </c>
      <c r="G59" s="9">
        <v>2726323</v>
      </c>
      <c r="H59" s="9">
        <v>101200</v>
      </c>
      <c r="I59" s="9"/>
      <c r="J59" s="9">
        <f>SUM(G59:I59)</f>
        <v>2827523</v>
      </c>
      <c r="K59" s="9">
        <v>3183280</v>
      </c>
      <c r="L59" s="9">
        <v>123200</v>
      </c>
      <c r="M59" s="9"/>
      <c r="N59" s="9">
        <f>SUM(K59:M59)</f>
        <v>3306480</v>
      </c>
    </row>
    <row r="60" spans="1:14" ht="15">
      <c r="A60" s="9">
        <v>2200</v>
      </c>
      <c r="B60" s="9" t="s">
        <v>85</v>
      </c>
      <c r="C60" s="9">
        <f>C61+C62+C63+C64+C70</f>
        <v>1402031</v>
      </c>
      <c r="D60" s="9">
        <f>D61+D62+D63+D64+D70</f>
        <v>193871</v>
      </c>
      <c r="E60" s="9">
        <f>E61+E62+E63+E64+E70</f>
        <v>0</v>
      </c>
      <c r="F60" s="9">
        <f t="shared" si="0"/>
        <v>1595902</v>
      </c>
      <c r="G60" s="9">
        <f>G61+G62+G63+G64+G70</f>
        <v>1465753</v>
      </c>
      <c r="H60" s="18">
        <f>H61+H62+H63+H64+H70</f>
        <v>229948</v>
      </c>
      <c r="I60" s="9"/>
      <c r="J60" s="18">
        <f>J61+J62+J63+J64+J70</f>
        <v>1695701</v>
      </c>
      <c r="K60" s="9">
        <f>K61+K62+K63+K64+K70</f>
        <v>1521900</v>
      </c>
      <c r="L60" s="9">
        <f>L61+L62+L63+L64+L70</f>
        <v>107780</v>
      </c>
      <c r="M60" s="9"/>
      <c r="N60" s="18">
        <f>N61+N62+N63+N64+N70</f>
        <v>1629680</v>
      </c>
    </row>
    <row r="61" spans="1:14" ht="27" customHeight="1">
      <c r="A61" s="9">
        <v>2210</v>
      </c>
      <c r="B61" s="9" t="s">
        <v>86</v>
      </c>
      <c r="C61" s="9">
        <v>7909</v>
      </c>
      <c r="D61" s="9">
        <f>84460+30633</f>
        <v>115093</v>
      </c>
      <c r="E61" s="9"/>
      <c r="F61" s="9">
        <f t="shared" si="0"/>
        <v>123002</v>
      </c>
      <c r="G61" s="9">
        <v>54444</v>
      </c>
      <c r="H61" s="9">
        <f>115000+17148</f>
        <v>132148</v>
      </c>
      <c r="I61" s="9"/>
      <c r="J61" s="9">
        <f>SUM(G61:I61)</f>
        <v>186592</v>
      </c>
      <c r="K61" s="9">
        <v>55000</v>
      </c>
      <c r="L61" s="9">
        <f>40000+4682+798+10000</f>
        <v>55480</v>
      </c>
      <c r="M61" s="9"/>
      <c r="N61" s="9">
        <f>SUM(K61:M61)</f>
        <v>110480</v>
      </c>
    </row>
    <row r="62" spans="1:14" ht="15">
      <c r="A62" s="9">
        <v>2240</v>
      </c>
      <c r="B62" s="9" t="s">
        <v>87</v>
      </c>
      <c r="C62" s="9">
        <v>29516</v>
      </c>
      <c r="D62" s="9">
        <f>33775</f>
        <v>33775</v>
      </c>
      <c r="E62" s="9"/>
      <c r="F62" s="9">
        <f t="shared" si="0"/>
        <v>63291</v>
      </c>
      <c r="G62" s="9">
        <v>52909</v>
      </c>
      <c r="H62" s="9">
        <v>84800</v>
      </c>
      <c r="I62" s="9"/>
      <c r="J62" s="9">
        <f>SUM(G62:I62)</f>
        <v>137709</v>
      </c>
      <c r="K62" s="9">
        <v>81300</v>
      </c>
      <c r="L62" s="9">
        <v>28300</v>
      </c>
      <c r="M62" s="9"/>
      <c r="N62" s="9">
        <f>SUM(K62:M62)</f>
        <v>109600</v>
      </c>
    </row>
    <row r="63" spans="1:14" ht="15">
      <c r="A63" s="9">
        <v>2250</v>
      </c>
      <c r="B63" s="9" t="s">
        <v>88</v>
      </c>
      <c r="C63" s="9"/>
      <c r="D63" s="9">
        <f>4650</f>
        <v>4650</v>
      </c>
      <c r="E63" s="9"/>
      <c r="F63" s="9">
        <f t="shared" si="0"/>
        <v>4650</v>
      </c>
      <c r="G63" s="9"/>
      <c r="H63" s="9">
        <v>11000</v>
      </c>
      <c r="I63" s="9"/>
      <c r="J63" s="9">
        <f>SUM(G63:I63)</f>
        <v>11000</v>
      </c>
      <c r="K63" s="9"/>
      <c r="L63" s="9">
        <v>20000</v>
      </c>
      <c r="M63" s="9"/>
      <c r="N63" s="9">
        <f>SUM(K63:M63)</f>
        <v>20000</v>
      </c>
    </row>
    <row r="64" spans="1:14" ht="14.25" customHeight="1">
      <c r="A64" s="13">
        <v>2270</v>
      </c>
      <c r="B64" s="9" t="s">
        <v>89</v>
      </c>
      <c r="C64" s="13">
        <f aca="true" t="shared" si="1" ref="C64:I64">C65+C66+C67</f>
        <v>1364606</v>
      </c>
      <c r="D64" s="13">
        <f t="shared" si="1"/>
        <v>38233</v>
      </c>
      <c r="E64" s="13">
        <f t="shared" si="1"/>
        <v>0</v>
      </c>
      <c r="F64" s="9">
        <f t="shared" si="0"/>
        <v>1402839</v>
      </c>
      <c r="G64" s="13">
        <f>G65+G66+G67+G68</f>
        <v>1358400</v>
      </c>
      <c r="H64" s="13">
        <f t="shared" si="1"/>
        <v>0</v>
      </c>
      <c r="I64" s="13">
        <f t="shared" si="1"/>
        <v>0</v>
      </c>
      <c r="J64" s="13">
        <f>J65+J66+J67+J68</f>
        <v>1358400</v>
      </c>
      <c r="K64" s="13">
        <f>K65+K66+K67+K68</f>
        <v>1385600</v>
      </c>
      <c r="L64" s="13">
        <f>L65+L66+L67+L68</f>
        <v>0</v>
      </c>
      <c r="M64" s="13">
        <f>M65+M66+M67+M68</f>
        <v>0</v>
      </c>
      <c r="N64" s="13">
        <f>N65+N66+N67+N68</f>
        <v>1385600</v>
      </c>
    </row>
    <row r="65" spans="1:14" ht="14.25" customHeight="1">
      <c r="A65" s="13">
        <v>2271</v>
      </c>
      <c r="B65" s="9" t="s">
        <v>90</v>
      </c>
      <c r="C65" s="8">
        <v>1235136</v>
      </c>
      <c r="D65" s="9"/>
      <c r="E65" s="9"/>
      <c r="F65" s="9">
        <f t="shared" si="0"/>
        <v>1235136</v>
      </c>
      <c r="G65" s="8">
        <v>1112600</v>
      </c>
      <c r="H65" s="9"/>
      <c r="I65" s="9"/>
      <c r="J65" s="9">
        <f aca="true" t="shared" si="2" ref="J65:J70">SUM(G65:I65)</f>
        <v>1112600</v>
      </c>
      <c r="K65" s="8">
        <v>1153900</v>
      </c>
      <c r="L65" s="9"/>
      <c r="M65" s="9"/>
      <c r="N65" s="9">
        <f>SUM(K65:M65)</f>
        <v>1153900</v>
      </c>
    </row>
    <row r="66" spans="1:14" ht="15.75" customHeight="1">
      <c r="A66" s="13">
        <v>2272</v>
      </c>
      <c r="B66" s="9" t="s">
        <v>92</v>
      </c>
      <c r="C66" s="8">
        <v>18670</v>
      </c>
      <c r="D66" s="9">
        <v>13311</v>
      </c>
      <c r="E66" s="9"/>
      <c r="F66" s="9">
        <f t="shared" si="0"/>
        <v>31981</v>
      </c>
      <c r="G66" s="8">
        <v>24300</v>
      </c>
      <c r="H66" s="9"/>
      <c r="I66" s="9"/>
      <c r="J66" s="9">
        <f t="shared" si="2"/>
        <v>24300</v>
      </c>
      <c r="K66" s="8">
        <v>25500</v>
      </c>
      <c r="L66" s="9"/>
      <c r="M66" s="9"/>
      <c r="N66" s="9">
        <f>SUM(K66:M66)</f>
        <v>25500</v>
      </c>
    </row>
    <row r="67" spans="1:14" ht="15.75" customHeight="1">
      <c r="A67" s="13">
        <v>2273</v>
      </c>
      <c r="B67" s="9" t="s">
        <v>91</v>
      </c>
      <c r="C67" s="8">
        <v>110800</v>
      </c>
      <c r="D67" s="9">
        <v>24922</v>
      </c>
      <c r="E67" s="9"/>
      <c r="F67" s="9">
        <f t="shared" si="0"/>
        <v>135722</v>
      </c>
      <c r="G67" s="8">
        <v>207100</v>
      </c>
      <c r="H67" s="9"/>
      <c r="I67" s="9"/>
      <c r="J67" s="9">
        <f t="shared" si="2"/>
        <v>207100</v>
      </c>
      <c r="K67" s="8">
        <v>191100</v>
      </c>
      <c r="L67" s="9"/>
      <c r="M67" s="9"/>
      <c r="N67" s="9">
        <f>SUM(K67:M67)</f>
        <v>191100</v>
      </c>
    </row>
    <row r="68" spans="1:14" ht="27" customHeight="1">
      <c r="A68" s="13">
        <v>2275</v>
      </c>
      <c r="B68" s="9" t="s">
        <v>157</v>
      </c>
      <c r="C68" s="8"/>
      <c r="D68" s="9"/>
      <c r="E68" s="9"/>
      <c r="F68" s="9"/>
      <c r="G68" s="8">
        <v>14400</v>
      </c>
      <c r="H68" s="9"/>
      <c r="I68" s="9"/>
      <c r="J68" s="9">
        <f t="shared" si="2"/>
        <v>14400</v>
      </c>
      <c r="K68" s="8">
        <v>15100</v>
      </c>
      <c r="L68" s="9"/>
      <c r="M68" s="9"/>
      <c r="N68" s="9">
        <f>SUM(K68:M68)</f>
        <v>15100</v>
      </c>
    </row>
    <row r="69" spans="1:14" ht="15" customHeight="1">
      <c r="A69" s="13">
        <v>2730</v>
      </c>
      <c r="B69" s="9" t="s">
        <v>93</v>
      </c>
      <c r="C69" s="8"/>
      <c r="D69" s="9"/>
      <c r="E69" s="9"/>
      <c r="F69" s="9">
        <f t="shared" si="0"/>
        <v>0</v>
      </c>
      <c r="G69" s="8"/>
      <c r="H69" s="9"/>
      <c r="I69" s="9"/>
      <c r="J69" s="9">
        <f t="shared" si="2"/>
        <v>0</v>
      </c>
      <c r="K69" s="8"/>
      <c r="L69" s="9"/>
      <c r="M69" s="9"/>
      <c r="N69" s="9">
        <f>SUM(K69:M69)</f>
        <v>0</v>
      </c>
    </row>
    <row r="70" spans="1:14" ht="25.5" customHeight="1">
      <c r="A70" s="13">
        <v>2282</v>
      </c>
      <c r="B70" s="9" t="s">
        <v>94</v>
      </c>
      <c r="C70" s="8"/>
      <c r="D70" s="9">
        <f>2120</f>
        <v>2120</v>
      </c>
      <c r="E70" s="9"/>
      <c r="F70" s="9">
        <f t="shared" si="0"/>
        <v>2120</v>
      </c>
      <c r="G70" s="8"/>
      <c r="H70" s="16">
        <v>2000</v>
      </c>
      <c r="I70" s="16"/>
      <c r="J70" s="9">
        <f t="shared" si="2"/>
        <v>2000</v>
      </c>
      <c r="K70" s="8"/>
      <c r="L70" s="18">
        <v>4000</v>
      </c>
      <c r="M70" s="16"/>
      <c r="N70" s="16">
        <f>L70</f>
        <v>4000</v>
      </c>
    </row>
    <row r="71" spans="1:14" ht="19.5" customHeight="1">
      <c r="A71" s="13">
        <v>2800</v>
      </c>
      <c r="B71" s="9" t="s">
        <v>111</v>
      </c>
      <c r="C71" s="8"/>
      <c r="D71" s="9">
        <f>5973</f>
        <v>5973</v>
      </c>
      <c r="E71" s="9"/>
      <c r="F71" s="9">
        <f t="shared" si="0"/>
        <v>5973</v>
      </c>
      <c r="G71" s="8"/>
      <c r="H71" s="9">
        <v>1000</v>
      </c>
      <c r="I71" s="9"/>
      <c r="J71" s="16">
        <f>H71</f>
        <v>1000</v>
      </c>
      <c r="K71" s="8"/>
      <c r="L71" s="9">
        <v>4500</v>
      </c>
      <c r="M71" s="9"/>
      <c r="N71" s="16">
        <f>L71</f>
        <v>4500</v>
      </c>
    </row>
    <row r="72" spans="1:14" ht="40.5" customHeight="1">
      <c r="A72" s="13">
        <v>3110</v>
      </c>
      <c r="B72" s="9" t="s">
        <v>95</v>
      </c>
      <c r="C72" s="8"/>
      <c r="D72" s="9">
        <f>17885+770+212000</f>
        <v>230655</v>
      </c>
      <c r="E72" s="9">
        <v>212000</v>
      </c>
      <c r="F72" s="9">
        <f>D72</f>
        <v>230655</v>
      </c>
      <c r="G72" s="8"/>
      <c r="H72" s="9">
        <f>63366+86400</f>
        <v>149766</v>
      </c>
      <c r="I72" s="9">
        <v>86400</v>
      </c>
      <c r="J72" s="18">
        <f>H72</f>
        <v>149766</v>
      </c>
      <c r="K72" s="8"/>
      <c r="L72" s="9">
        <v>15000</v>
      </c>
      <c r="M72" s="18"/>
      <c r="N72" s="18">
        <f>L72</f>
        <v>15000</v>
      </c>
    </row>
    <row r="73" spans="1:14" ht="29.25" customHeight="1">
      <c r="A73" s="13">
        <v>3132</v>
      </c>
      <c r="B73" s="9" t="s">
        <v>96</v>
      </c>
      <c r="C73" s="8"/>
      <c r="D73" s="8">
        <f>38845+483818</f>
        <v>522663</v>
      </c>
      <c r="E73" s="8">
        <v>483818</v>
      </c>
      <c r="F73" s="9">
        <f>D73</f>
        <v>522663</v>
      </c>
      <c r="G73" s="8"/>
      <c r="H73" s="18">
        <v>310360</v>
      </c>
      <c r="I73" s="18">
        <v>310360</v>
      </c>
      <c r="J73" s="18">
        <f>H73</f>
        <v>310360</v>
      </c>
      <c r="K73" s="8"/>
      <c r="L73" s="18"/>
      <c r="M73" s="18"/>
      <c r="N73" s="18">
        <f>L73</f>
        <v>0</v>
      </c>
    </row>
    <row r="74" spans="1:14" ht="15">
      <c r="A74" s="8" t="s">
        <v>12</v>
      </c>
      <c r="B74" s="8" t="s">
        <v>16</v>
      </c>
      <c r="C74" s="8">
        <f aca="true" t="shared" si="3" ref="C74:I74">C57+C60+C69+C72+C73</f>
        <v>15170727</v>
      </c>
      <c r="D74" s="8">
        <f>D57+D60+D69+D72+D73+D71</f>
        <v>1815767</v>
      </c>
      <c r="E74" s="8">
        <f t="shared" si="3"/>
        <v>695818</v>
      </c>
      <c r="F74" s="8">
        <f>F57+F60+F69+F72+F73+F71</f>
        <v>16986494</v>
      </c>
      <c r="G74" s="8">
        <f t="shared" si="3"/>
        <v>16828983</v>
      </c>
      <c r="H74" s="17">
        <f>H57+H60+H69+H72+H73+H71</f>
        <v>1252274</v>
      </c>
      <c r="I74" s="17">
        <f t="shared" si="3"/>
        <v>396760</v>
      </c>
      <c r="J74" s="17">
        <f>J57+J60+J69+J72+J73+J71</f>
        <v>18081257</v>
      </c>
      <c r="K74" s="8">
        <f>K57+K60+K69+K72+K73</f>
        <v>19174640</v>
      </c>
      <c r="L74" s="17">
        <f>L57+L60+L69+L72+L73+L71</f>
        <v>810480</v>
      </c>
      <c r="M74" s="17">
        <f>M57+M60+M69+M72+M73</f>
        <v>0</v>
      </c>
      <c r="N74" s="17">
        <f>N57+N60+N69+N72+N73+N71</f>
        <v>19985120</v>
      </c>
    </row>
    <row r="75" ht="15" hidden="1"/>
    <row r="76" ht="15" hidden="1"/>
    <row r="77" spans="1:14" ht="15">
      <c r="A77" s="36" t="s">
        <v>184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ht="15">
      <c r="A78" s="5" t="s">
        <v>6</v>
      </c>
    </row>
    <row r="79" ht="0.75" customHeight="1"/>
    <row r="80" spans="1:14" ht="15">
      <c r="A80" s="34" t="s">
        <v>19</v>
      </c>
      <c r="B80" s="34" t="s">
        <v>8</v>
      </c>
      <c r="C80" s="34" t="s">
        <v>185</v>
      </c>
      <c r="D80" s="34"/>
      <c r="E80" s="34"/>
      <c r="F80" s="34"/>
      <c r="G80" s="34" t="s">
        <v>178</v>
      </c>
      <c r="H80" s="34"/>
      <c r="I80" s="34"/>
      <c r="J80" s="34"/>
      <c r="K80" s="34" t="s">
        <v>179</v>
      </c>
      <c r="L80" s="34"/>
      <c r="M80" s="34"/>
      <c r="N80" s="34"/>
    </row>
    <row r="81" spans="1:14" ht="58.5" customHeight="1">
      <c r="A81" s="34"/>
      <c r="B81" s="34"/>
      <c r="C81" s="8" t="s">
        <v>9</v>
      </c>
      <c r="D81" s="8" t="s">
        <v>10</v>
      </c>
      <c r="E81" s="8" t="s">
        <v>11</v>
      </c>
      <c r="F81" s="8" t="s">
        <v>63</v>
      </c>
      <c r="G81" s="8" t="s">
        <v>9</v>
      </c>
      <c r="H81" s="8" t="s">
        <v>10</v>
      </c>
      <c r="I81" s="8" t="s">
        <v>11</v>
      </c>
      <c r="J81" s="8" t="s">
        <v>61</v>
      </c>
      <c r="K81" s="8" t="s">
        <v>9</v>
      </c>
      <c r="L81" s="8" t="s">
        <v>10</v>
      </c>
      <c r="M81" s="8" t="s">
        <v>11</v>
      </c>
      <c r="N81" s="8" t="s">
        <v>62</v>
      </c>
    </row>
    <row r="82" spans="1:14" ht="15">
      <c r="A82" s="8">
        <v>1</v>
      </c>
      <c r="B82" s="8">
        <v>2</v>
      </c>
      <c r="C82" s="8">
        <v>3</v>
      </c>
      <c r="D82" s="8">
        <v>4</v>
      </c>
      <c r="E82" s="8">
        <v>5</v>
      </c>
      <c r="F82" s="8">
        <v>6</v>
      </c>
      <c r="G82" s="8">
        <v>7</v>
      </c>
      <c r="H82" s="8">
        <v>8</v>
      </c>
      <c r="I82" s="8">
        <v>9</v>
      </c>
      <c r="J82" s="8">
        <v>10</v>
      </c>
      <c r="K82" s="8">
        <v>11</v>
      </c>
      <c r="L82" s="8">
        <v>12</v>
      </c>
      <c r="M82" s="8">
        <v>13</v>
      </c>
      <c r="N82" s="8">
        <v>14</v>
      </c>
    </row>
    <row r="83" spans="1:14" ht="15">
      <c r="A83" s="9"/>
      <c r="B83" s="9"/>
      <c r="C83" s="9"/>
      <c r="D83" s="9"/>
      <c r="E83" s="9"/>
      <c r="F83" s="9"/>
      <c r="G83" s="9" t="s">
        <v>12</v>
      </c>
      <c r="H83" s="9" t="s">
        <v>12</v>
      </c>
      <c r="I83" s="9" t="s">
        <v>12</v>
      </c>
      <c r="J83" s="9" t="s">
        <v>12</v>
      </c>
      <c r="K83" s="8" t="s">
        <v>12</v>
      </c>
      <c r="L83" s="9" t="s">
        <v>12</v>
      </c>
      <c r="M83" s="9" t="s">
        <v>12</v>
      </c>
      <c r="N83" s="9" t="s">
        <v>12</v>
      </c>
    </row>
    <row r="84" spans="1:14" ht="14.25" customHeight="1">
      <c r="A84" s="8" t="s">
        <v>12</v>
      </c>
      <c r="B84" s="8" t="s">
        <v>16</v>
      </c>
      <c r="C84" s="8"/>
      <c r="D84" s="8"/>
      <c r="E84" s="8"/>
      <c r="F84" s="8"/>
      <c r="G84" s="9"/>
      <c r="H84" s="9"/>
      <c r="I84" s="9"/>
      <c r="J84" s="9"/>
      <c r="K84" s="8"/>
      <c r="L84" s="9"/>
      <c r="M84" s="9"/>
      <c r="N84" s="9"/>
    </row>
    <row r="85" ht="15" hidden="1"/>
    <row r="86" spans="1:10" ht="15">
      <c r="A86" s="36" t="s">
        <v>154</v>
      </c>
      <c r="B86" s="36"/>
      <c r="C86" s="36"/>
      <c r="D86" s="36"/>
      <c r="E86" s="36"/>
      <c r="F86" s="36"/>
      <c r="G86" s="36"/>
      <c r="H86" s="36"/>
      <c r="I86" s="36"/>
      <c r="J86" s="36"/>
    </row>
    <row r="87" ht="15">
      <c r="A87" s="5" t="s">
        <v>6</v>
      </c>
    </row>
    <row r="88" ht="0.75" customHeight="1"/>
    <row r="89" spans="1:10" ht="21.75" customHeight="1">
      <c r="A89" s="34" t="s">
        <v>18</v>
      </c>
      <c r="B89" s="34" t="s">
        <v>8</v>
      </c>
      <c r="C89" s="34" t="s">
        <v>153</v>
      </c>
      <c r="D89" s="34"/>
      <c r="E89" s="34"/>
      <c r="F89" s="34"/>
      <c r="G89" s="34" t="s">
        <v>186</v>
      </c>
      <c r="H89" s="34"/>
      <c r="I89" s="34"/>
      <c r="J89" s="34"/>
    </row>
    <row r="90" spans="1:10" ht="61.5" customHeight="1">
      <c r="A90" s="34"/>
      <c r="B90" s="34"/>
      <c r="C90" s="8" t="s">
        <v>9</v>
      </c>
      <c r="D90" s="8" t="s">
        <v>10</v>
      </c>
      <c r="E90" s="8" t="s">
        <v>11</v>
      </c>
      <c r="F90" s="8" t="s">
        <v>63</v>
      </c>
      <c r="G90" s="8" t="s">
        <v>9</v>
      </c>
      <c r="H90" s="8" t="s">
        <v>10</v>
      </c>
      <c r="I90" s="8" t="s">
        <v>11</v>
      </c>
      <c r="J90" s="8" t="s">
        <v>61</v>
      </c>
    </row>
    <row r="91" spans="1:10" ht="15">
      <c r="A91" s="8">
        <v>1</v>
      </c>
      <c r="B91" s="8">
        <v>2</v>
      </c>
      <c r="C91" s="8">
        <v>3</v>
      </c>
      <c r="D91" s="8">
        <v>4</v>
      </c>
      <c r="E91" s="8">
        <v>5</v>
      </c>
      <c r="F91" s="8">
        <v>6</v>
      </c>
      <c r="G91" s="8">
        <v>7</v>
      </c>
      <c r="H91" s="8">
        <v>8</v>
      </c>
      <c r="I91" s="8">
        <v>9</v>
      </c>
      <c r="J91" s="8">
        <v>10</v>
      </c>
    </row>
    <row r="92" spans="1:10" ht="30">
      <c r="A92" s="9">
        <v>2100</v>
      </c>
      <c r="B92" s="9" t="s">
        <v>82</v>
      </c>
      <c r="C92" s="9">
        <f>C93+C94</f>
        <v>19054210</v>
      </c>
      <c r="D92" s="9">
        <f>D93+D94</f>
        <v>683200</v>
      </c>
      <c r="E92" s="9">
        <f>E93+E94</f>
        <v>0</v>
      </c>
      <c r="F92" s="9">
        <f>SUM(C92:E92)</f>
        <v>19737410</v>
      </c>
      <c r="G92" s="9">
        <f>G93+G94</f>
        <v>20441955</v>
      </c>
      <c r="H92" s="9">
        <f>H93+H94</f>
        <v>683200</v>
      </c>
      <c r="I92" s="9">
        <f>I93+I94</f>
        <v>0</v>
      </c>
      <c r="J92" s="9">
        <f>SUM(G92:I92)</f>
        <v>21125155</v>
      </c>
    </row>
    <row r="93" spans="1:10" ht="15">
      <c r="A93" s="9">
        <v>2111</v>
      </c>
      <c r="B93" s="9" t="s">
        <v>83</v>
      </c>
      <c r="C93" s="9">
        <v>15618210</v>
      </c>
      <c r="D93" s="9">
        <v>560000</v>
      </c>
      <c r="E93" s="9"/>
      <c r="F93" s="9">
        <f>SUM(C93:E93)</f>
        <v>16178210</v>
      </c>
      <c r="G93" s="9">
        <v>16755700</v>
      </c>
      <c r="H93" s="9">
        <v>560000</v>
      </c>
      <c r="I93" s="9"/>
      <c r="J93" s="9">
        <f>SUM(G93:I93)</f>
        <v>17315700</v>
      </c>
    </row>
    <row r="94" spans="1:10" ht="15">
      <c r="A94" s="9">
        <v>2120</v>
      </c>
      <c r="B94" s="9" t="s">
        <v>84</v>
      </c>
      <c r="C94" s="9">
        <v>3436000</v>
      </c>
      <c r="D94" s="9">
        <v>123200</v>
      </c>
      <c r="E94" s="9"/>
      <c r="F94" s="9">
        <f>SUM(C94:E94)</f>
        <v>3559200</v>
      </c>
      <c r="G94" s="9">
        <v>3686255</v>
      </c>
      <c r="H94" s="9">
        <v>123200</v>
      </c>
      <c r="I94" s="9"/>
      <c r="J94" s="9">
        <f>SUM(G94:I94)</f>
        <v>3809455</v>
      </c>
    </row>
    <row r="95" spans="1:10" ht="15">
      <c r="A95" s="9">
        <v>2200</v>
      </c>
      <c r="B95" s="9" t="s">
        <v>85</v>
      </c>
      <c r="C95" s="9">
        <f>C96+C97+C98+C99+C105</f>
        <v>1587972</v>
      </c>
      <c r="D95" s="9">
        <f>D96+D97+D98+D99+D105</f>
        <v>92300</v>
      </c>
      <c r="E95" s="9">
        <f aca="true" t="shared" si="4" ref="E95:J95">E96+E97+E98+E99+E105</f>
        <v>0</v>
      </c>
      <c r="F95" s="9">
        <f t="shared" si="4"/>
        <v>1680272</v>
      </c>
      <c r="G95" s="9">
        <f t="shared" si="4"/>
        <v>1683403</v>
      </c>
      <c r="H95" s="9">
        <f>H96+H97+H98+H99+H105</f>
        <v>92300</v>
      </c>
      <c r="I95" s="9">
        <f t="shared" si="4"/>
        <v>0</v>
      </c>
      <c r="J95" s="9">
        <f t="shared" si="4"/>
        <v>1775703</v>
      </c>
    </row>
    <row r="96" spans="1:10" ht="30">
      <c r="A96" s="9">
        <v>2210</v>
      </c>
      <c r="B96" s="9" t="s">
        <v>86</v>
      </c>
      <c r="C96" s="9">
        <v>57915</v>
      </c>
      <c r="D96" s="9">
        <v>40000</v>
      </c>
      <c r="E96" s="9"/>
      <c r="F96" s="9">
        <f>SUM(C96:E96)</f>
        <v>97915</v>
      </c>
      <c r="G96" s="9">
        <v>60869</v>
      </c>
      <c r="H96" s="9">
        <v>40000</v>
      </c>
      <c r="I96" s="9"/>
      <c r="J96" s="9">
        <f>SUM(G96:I96)</f>
        <v>100869</v>
      </c>
    </row>
    <row r="97" spans="1:10" ht="15">
      <c r="A97" s="9">
        <v>2240</v>
      </c>
      <c r="B97" s="9" t="s">
        <v>87</v>
      </c>
      <c r="C97" s="9">
        <v>85609</v>
      </c>
      <c r="D97" s="9">
        <v>28300</v>
      </c>
      <c r="E97" s="9"/>
      <c r="F97" s="9">
        <f>SUM(C97:E97)</f>
        <v>113909</v>
      </c>
      <c r="G97" s="9">
        <v>89975</v>
      </c>
      <c r="H97" s="9">
        <v>28300</v>
      </c>
      <c r="I97" s="9"/>
      <c r="J97" s="9">
        <f>SUM(G97:I97)</f>
        <v>118275</v>
      </c>
    </row>
    <row r="98" spans="1:10" ht="14.25" customHeight="1">
      <c r="A98" s="9">
        <v>2250</v>
      </c>
      <c r="B98" s="9" t="s">
        <v>88</v>
      </c>
      <c r="C98" s="9"/>
      <c r="D98" s="9">
        <v>20000</v>
      </c>
      <c r="E98" s="9"/>
      <c r="F98" s="9">
        <f>SUM(C98:E98)</f>
        <v>20000</v>
      </c>
      <c r="G98" s="9"/>
      <c r="H98" s="9">
        <v>20000</v>
      </c>
      <c r="I98" s="9"/>
      <c r="J98" s="9">
        <f>SUM(G98:I98)</f>
        <v>20000</v>
      </c>
    </row>
    <row r="99" spans="1:10" ht="14.25" customHeight="1">
      <c r="A99" s="13">
        <v>2270</v>
      </c>
      <c r="B99" s="9" t="s">
        <v>89</v>
      </c>
      <c r="C99" s="13">
        <f>C100+C101+C102+C103</f>
        <v>1444448</v>
      </c>
      <c r="D99" s="13">
        <f aca="true" t="shared" si="5" ref="D99:J99">D100+D101+D102+D103</f>
        <v>0</v>
      </c>
      <c r="E99" s="13">
        <f t="shared" si="5"/>
        <v>0</v>
      </c>
      <c r="F99" s="13">
        <f t="shared" si="5"/>
        <v>1444448</v>
      </c>
      <c r="G99" s="13">
        <f t="shared" si="5"/>
        <v>1532559</v>
      </c>
      <c r="H99" s="13">
        <f t="shared" si="5"/>
        <v>0</v>
      </c>
      <c r="I99" s="13">
        <f t="shared" si="5"/>
        <v>0</v>
      </c>
      <c r="J99" s="13">
        <f t="shared" si="5"/>
        <v>1532559</v>
      </c>
    </row>
    <row r="100" spans="1:10" ht="12.75" customHeight="1">
      <c r="A100" s="13">
        <v>2271</v>
      </c>
      <c r="B100" s="9" t="s">
        <v>90</v>
      </c>
      <c r="C100" s="8">
        <v>1200212</v>
      </c>
      <c r="D100" s="9"/>
      <c r="E100" s="9"/>
      <c r="F100" s="9">
        <f aca="true" t="shared" si="6" ref="F100:F105">SUM(C100:E100)</f>
        <v>1200212</v>
      </c>
      <c r="G100" s="8">
        <v>1273424</v>
      </c>
      <c r="H100" s="9"/>
      <c r="I100" s="9"/>
      <c r="J100" s="9">
        <f aca="true" t="shared" si="7" ref="J100:J105">SUM(G100:I100)</f>
        <v>1273424</v>
      </c>
    </row>
    <row r="101" spans="1:10" ht="17.25" customHeight="1">
      <c r="A101" s="13">
        <v>2272</v>
      </c>
      <c r="B101" s="9" t="s">
        <v>92</v>
      </c>
      <c r="C101" s="8">
        <v>27540</v>
      </c>
      <c r="D101" s="9"/>
      <c r="E101" s="9"/>
      <c r="F101" s="9">
        <f t="shared" si="6"/>
        <v>27540</v>
      </c>
      <c r="G101" s="8">
        <v>29220</v>
      </c>
      <c r="H101" s="9"/>
      <c r="I101" s="9"/>
      <c r="J101" s="9">
        <f t="shared" si="7"/>
        <v>29220</v>
      </c>
    </row>
    <row r="102" spans="1:10" ht="17.25" customHeight="1">
      <c r="A102" s="13">
        <v>2273</v>
      </c>
      <c r="B102" s="9" t="s">
        <v>91</v>
      </c>
      <c r="C102" s="8">
        <v>200388</v>
      </c>
      <c r="D102" s="9"/>
      <c r="E102" s="9"/>
      <c r="F102" s="9">
        <f t="shared" si="6"/>
        <v>200388</v>
      </c>
      <c r="G102" s="8">
        <v>212612</v>
      </c>
      <c r="H102" s="9"/>
      <c r="I102" s="9"/>
      <c r="J102" s="9">
        <f t="shared" si="7"/>
        <v>212612</v>
      </c>
    </row>
    <row r="103" spans="1:10" ht="23.25" customHeight="1">
      <c r="A103" s="13">
        <v>2275</v>
      </c>
      <c r="B103" s="9" t="s">
        <v>157</v>
      </c>
      <c r="C103" s="8">
        <v>16308</v>
      </c>
      <c r="D103" s="9"/>
      <c r="E103" s="9"/>
      <c r="F103" s="9">
        <f t="shared" si="6"/>
        <v>16308</v>
      </c>
      <c r="G103" s="8">
        <v>17303</v>
      </c>
      <c r="H103" s="9"/>
      <c r="I103" s="9"/>
      <c r="J103" s="9">
        <f t="shared" si="7"/>
        <v>17303</v>
      </c>
    </row>
    <row r="104" spans="1:10" ht="15.75" customHeight="1">
      <c r="A104" s="13">
        <v>2730</v>
      </c>
      <c r="B104" s="9" t="s">
        <v>93</v>
      </c>
      <c r="C104" s="8"/>
      <c r="D104" s="9"/>
      <c r="E104" s="9"/>
      <c r="F104" s="9">
        <f t="shared" si="6"/>
        <v>0</v>
      </c>
      <c r="G104" s="8"/>
      <c r="H104" s="9"/>
      <c r="I104" s="9"/>
      <c r="J104" s="9">
        <f t="shared" si="7"/>
        <v>0</v>
      </c>
    </row>
    <row r="105" spans="1:10" ht="38.25" customHeight="1">
      <c r="A105" s="13">
        <v>2282</v>
      </c>
      <c r="B105" s="9" t="s">
        <v>94</v>
      </c>
      <c r="C105" s="8"/>
      <c r="D105" s="9">
        <v>4000</v>
      </c>
      <c r="E105" s="9"/>
      <c r="F105" s="9">
        <f t="shared" si="6"/>
        <v>4000</v>
      </c>
      <c r="G105" s="8"/>
      <c r="H105" s="9">
        <v>4000</v>
      </c>
      <c r="I105" s="9"/>
      <c r="J105" s="9">
        <f t="shared" si="7"/>
        <v>4000</v>
      </c>
    </row>
    <row r="106" spans="1:10" ht="39.75" customHeight="1">
      <c r="A106" s="13">
        <v>2800</v>
      </c>
      <c r="B106" s="9" t="s">
        <v>111</v>
      </c>
      <c r="C106" s="8"/>
      <c r="D106" s="9">
        <v>4500</v>
      </c>
      <c r="E106" s="9"/>
      <c r="F106" s="9">
        <f>D106</f>
        <v>4500</v>
      </c>
      <c r="G106" s="8"/>
      <c r="H106" s="9">
        <v>4500</v>
      </c>
      <c r="I106" s="9"/>
      <c r="J106" s="9">
        <f>H106</f>
        <v>4500</v>
      </c>
    </row>
    <row r="107" spans="1:10" ht="25.5" customHeight="1">
      <c r="A107" s="13">
        <v>3110</v>
      </c>
      <c r="B107" s="9" t="s">
        <v>95</v>
      </c>
      <c r="C107" s="8"/>
      <c r="D107" s="9"/>
      <c r="E107" s="9"/>
      <c r="F107" s="9">
        <f>D107</f>
        <v>0</v>
      </c>
      <c r="G107" s="8"/>
      <c r="H107" s="9"/>
      <c r="I107" s="9"/>
      <c r="J107" s="9">
        <f>H107</f>
        <v>0</v>
      </c>
    </row>
    <row r="108" spans="1:10" ht="15">
      <c r="A108" s="13">
        <v>3132</v>
      </c>
      <c r="B108" s="9" t="s">
        <v>96</v>
      </c>
      <c r="C108" s="8"/>
      <c r="D108" s="8"/>
      <c r="E108" s="8"/>
      <c r="F108" s="9">
        <f>SUM(C108:E108)</f>
        <v>0</v>
      </c>
      <c r="G108" s="8"/>
      <c r="H108" s="8"/>
      <c r="I108" s="8"/>
      <c r="J108" s="9">
        <f>SUM(G108:I108)</f>
        <v>0</v>
      </c>
    </row>
    <row r="109" spans="1:10" ht="15" customHeight="1">
      <c r="A109" s="8" t="s">
        <v>12</v>
      </c>
      <c r="B109" s="8" t="s">
        <v>16</v>
      </c>
      <c r="C109" s="8">
        <f aca="true" t="shared" si="8" ref="C109:I109">C92+C95+C104+C107+C108</f>
        <v>20642182</v>
      </c>
      <c r="D109" s="17">
        <f>D92+D95+D104+D107+D108+D106</f>
        <v>780000</v>
      </c>
      <c r="E109" s="8">
        <f t="shared" si="8"/>
        <v>0</v>
      </c>
      <c r="F109" s="8">
        <f>F92+F95+F104+F107+F108+F106</f>
        <v>21422182</v>
      </c>
      <c r="G109" s="8">
        <f t="shared" si="8"/>
        <v>22125358</v>
      </c>
      <c r="H109" s="17">
        <f>H92+H95+H104+H107+H108+H106</f>
        <v>780000</v>
      </c>
      <c r="I109" s="8">
        <f t="shared" si="8"/>
        <v>0</v>
      </c>
      <c r="J109" s="8">
        <f>J92+J95+J104+J107+J108+J106</f>
        <v>22905358</v>
      </c>
    </row>
    <row r="110" ht="1.5" customHeight="1"/>
    <row r="111" spans="1:10" ht="15">
      <c r="A111" s="36" t="s">
        <v>187</v>
      </c>
      <c r="B111" s="36"/>
      <c r="C111" s="36"/>
      <c r="D111" s="36"/>
      <c r="E111" s="36"/>
      <c r="F111" s="36"/>
      <c r="G111" s="36"/>
      <c r="H111" s="36"/>
      <c r="I111" s="36"/>
      <c r="J111" s="36"/>
    </row>
    <row r="112" ht="14.25" customHeight="1">
      <c r="A112" s="5" t="s">
        <v>6</v>
      </c>
    </row>
    <row r="113" ht="15" hidden="1"/>
    <row r="114" spans="1:10" ht="15">
      <c r="A114" s="34" t="s">
        <v>19</v>
      </c>
      <c r="B114" s="34" t="s">
        <v>8</v>
      </c>
      <c r="C114" s="34" t="s">
        <v>153</v>
      </c>
      <c r="D114" s="34"/>
      <c r="E114" s="34"/>
      <c r="F114" s="34"/>
      <c r="G114" s="34" t="s">
        <v>186</v>
      </c>
      <c r="H114" s="34"/>
      <c r="I114" s="34"/>
      <c r="J114" s="34"/>
    </row>
    <row r="115" spans="1:10" ht="72.75" customHeight="1">
      <c r="A115" s="34"/>
      <c r="B115" s="34"/>
      <c r="C115" s="8" t="s">
        <v>9</v>
      </c>
      <c r="D115" s="8" t="s">
        <v>10</v>
      </c>
      <c r="E115" s="8" t="s">
        <v>11</v>
      </c>
      <c r="F115" s="8" t="s">
        <v>63</v>
      </c>
      <c r="G115" s="8" t="s">
        <v>9</v>
      </c>
      <c r="H115" s="8" t="s">
        <v>10</v>
      </c>
      <c r="I115" s="8" t="s">
        <v>11</v>
      </c>
      <c r="J115" s="8" t="s">
        <v>61</v>
      </c>
    </row>
    <row r="116" spans="1:10" ht="15">
      <c r="A116" s="8">
        <v>1</v>
      </c>
      <c r="B116" s="8">
        <v>2</v>
      </c>
      <c r="C116" s="8">
        <v>3</v>
      </c>
      <c r="D116" s="8">
        <v>4</v>
      </c>
      <c r="E116" s="8">
        <v>5</v>
      </c>
      <c r="F116" s="8">
        <v>6</v>
      </c>
      <c r="G116" s="8">
        <v>7</v>
      </c>
      <c r="H116" s="8">
        <v>8</v>
      </c>
      <c r="I116" s="8">
        <v>9</v>
      </c>
      <c r="J116" s="8">
        <v>10</v>
      </c>
    </row>
    <row r="117" spans="1:10" ht="13.5" customHeight="1">
      <c r="A117" s="8" t="s">
        <v>12</v>
      </c>
      <c r="B117" s="8" t="s">
        <v>12</v>
      </c>
      <c r="C117" s="8" t="s">
        <v>12</v>
      </c>
      <c r="D117" s="8" t="s">
        <v>12</v>
      </c>
      <c r="E117" s="8" t="s">
        <v>12</v>
      </c>
      <c r="F117" s="8" t="s">
        <v>12</v>
      </c>
      <c r="G117" s="8" t="s">
        <v>12</v>
      </c>
      <c r="H117" s="8" t="s">
        <v>12</v>
      </c>
      <c r="I117" s="8" t="s">
        <v>12</v>
      </c>
      <c r="J117" s="8" t="s">
        <v>12</v>
      </c>
    </row>
    <row r="118" spans="1:10" ht="15" hidden="1">
      <c r="A118" s="8" t="s">
        <v>12</v>
      </c>
      <c r="B118" s="8" t="s">
        <v>12</v>
      </c>
      <c r="C118" s="8" t="s">
        <v>12</v>
      </c>
      <c r="D118" s="8" t="s">
        <v>12</v>
      </c>
      <c r="E118" s="8" t="s">
        <v>12</v>
      </c>
      <c r="F118" s="8" t="s">
        <v>12</v>
      </c>
      <c r="G118" s="8" t="s">
        <v>12</v>
      </c>
      <c r="H118" s="8" t="s">
        <v>12</v>
      </c>
      <c r="I118" s="8" t="s">
        <v>12</v>
      </c>
      <c r="J118" s="8" t="s">
        <v>12</v>
      </c>
    </row>
    <row r="119" spans="1:10" ht="0.75" customHeight="1" hidden="1">
      <c r="A119" s="8" t="s">
        <v>12</v>
      </c>
      <c r="B119" s="8" t="s">
        <v>12</v>
      </c>
      <c r="C119" s="8" t="s">
        <v>12</v>
      </c>
      <c r="D119" s="8" t="s">
        <v>12</v>
      </c>
      <c r="E119" s="8" t="s">
        <v>12</v>
      </c>
      <c r="F119" s="8" t="s">
        <v>12</v>
      </c>
      <c r="G119" s="8" t="s">
        <v>12</v>
      </c>
      <c r="H119" s="8" t="s">
        <v>12</v>
      </c>
      <c r="I119" s="8" t="s">
        <v>12</v>
      </c>
      <c r="J119" s="8" t="s">
        <v>12</v>
      </c>
    </row>
    <row r="120" spans="1:10" ht="14.25" customHeight="1">
      <c r="A120" s="8" t="s">
        <v>12</v>
      </c>
      <c r="B120" s="8" t="s">
        <v>16</v>
      </c>
      <c r="C120" s="8" t="s">
        <v>12</v>
      </c>
      <c r="D120" s="8" t="s">
        <v>12</v>
      </c>
      <c r="E120" s="8" t="s">
        <v>12</v>
      </c>
      <c r="F120" s="8" t="s">
        <v>12</v>
      </c>
      <c r="G120" s="8" t="s">
        <v>12</v>
      </c>
      <c r="H120" s="8" t="s">
        <v>12</v>
      </c>
      <c r="I120" s="8" t="s">
        <v>12</v>
      </c>
      <c r="J120" s="8" t="s">
        <v>12</v>
      </c>
    </row>
    <row r="121" ht="15" hidden="1"/>
    <row r="122" spans="1:14" ht="15">
      <c r="A122" s="35" t="s">
        <v>20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</row>
    <row r="123" spans="1:14" ht="15">
      <c r="A123" s="35" t="s">
        <v>188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</row>
    <row r="124" ht="15">
      <c r="A124" s="5" t="s">
        <v>6</v>
      </c>
    </row>
    <row r="125" ht="15" hidden="1"/>
    <row r="126" spans="1:14" ht="30.75" customHeight="1">
      <c r="A126" s="34" t="s">
        <v>21</v>
      </c>
      <c r="B126" s="34" t="s">
        <v>22</v>
      </c>
      <c r="C126" s="34" t="s">
        <v>177</v>
      </c>
      <c r="D126" s="34"/>
      <c r="E126" s="34"/>
      <c r="F126" s="34"/>
      <c r="G126" s="34" t="s">
        <v>178</v>
      </c>
      <c r="H126" s="34"/>
      <c r="I126" s="34"/>
      <c r="J126" s="34"/>
      <c r="K126" s="34" t="s">
        <v>179</v>
      </c>
      <c r="L126" s="34"/>
      <c r="M126" s="34"/>
      <c r="N126" s="34"/>
    </row>
    <row r="127" spans="1:14" ht="66.75" customHeight="1">
      <c r="A127" s="34"/>
      <c r="B127" s="34"/>
      <c r="C127" s="8" t="s">
        <v>9</v>
      </c>
      <c r="D127" s="8" t="s">
        <v>10</v>
      </c>
      <c r="E127" s="8" t="s">
        <v>11</v>
      </c>
      <c r="F127" s="8" t="s">
        <v>63</v>
      </c>
      <c r="G127" s="8" t="s">
        <v>9</v>
      </c>
      <c r="H127" s="8" t="s">
        <v>10</v>
      </c>
      <c r="I127" s="8" t="s">
        <v>11</v>
      </c>
      <c r="J127" s="8" t="s">
        <v>61</v>
      </c>
      <c r="K127" s="8" t="s">
        <v>9</v>
      </c>
      <c r="L127" s="8" t="s">
        <v>10</v>
      </c>
      <c r="M127" s="8" t="s">
        <v>11</v>
      </c>
      <c r="N127" s="8" t="s">
        <v>62</v>
      </c>
    </row>
    <row r="128" spans="1:14" ht="15">
      <c r="A128" s="8">
        <v>1</v>
      </c>
      <c r="B128" s="8">
        <v>2</v>
      </c>
      <c r="C128" s="8">
        <v>3</v>
      </c>
      <c r="D128" s="8">
        <v>4</v>
      </c>
      <c r="E128" s="8">
        <v>5</v>
      </c>
      <c r="F128" s="8">
        <v>6</v>
      </c>
      <c r="G128" s="8">
        <v>7</v>
      </c>
      <c r="H128" s="8">
        <v>8</v>
      </c>
      <c r="I128" s="8">
        <v>9</v>
      </c>
      <c r="J128" s="8">
        <v>10</v>
      </c>
      <c r="K128" s="8">
        <v>11</v>
      </c>
      <c r="L128" s="8">
        <v>12</v>
      </c>
      <c r="M128" s="8">
        <v>13</v>
      </c>
      <c r="N128" s="8">
        <v>14</v>
      </c>
    </row>
    <row r="129" spans="1:14" ht="22.5" customHeight="1">
      <c r="A129" s="8">
        <v>1</v>
      </c>
      <c r="B129" s="30" t="s">
        <v>119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2"/>
    </row>
    <row r="130" spans="1:14" ht="15">
      <c r="A130" s="8" t="s">
        <v>12</v>
      </c>
      <c r="B130" s="18" t="s">
        <v>12</v>
      </c>
      <c r="C130" s="18">
        <v>15170727</v>
      </c>
      <c r="D130" s="18">
        <v>1062449</v>
      </c>
      <c r="E130" s="18" t="s">
        <v>12</v>
      </c>
      <c r="F130" s="18">
        <f>C130+D130</f>
        <v>16233176</v>
      </c>
      <c r="G130" s="17">
        <v>16828983</v>
      </c>
      <c r="H130" s="17">
        <v>855515</v>
      </c>
      <c r="I130" s="17"/>
      <c r="J130" s="17">
        <f>G130+H130</f>
        <v>17684498</v>
      </c>
      <c r="K130" s="17">
        <f>19163640+11000</f>
        <v>19174640</v>
      </c>
      <c r="L130" s="17">
        <f>780000+4682+798+10000+15000</f>
        <v>810480</v>
      </c>
      <c r="M130" s="17" t="s">
        <v>12</v>
      </c>
      <c r="N130" s="17">
        <f>K130+L130</f>
        <v>19985120</v>
      </c>
    </row>
    <row r="131" spans="1:14" ht="15">
      <c r="A131" s="8">
        <v>2</v>
      </c>
      <c r="B131" s="30" t="s">
        <v>204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2"/>
    </row>
    <row r="132" spans="1:14" ht="15">
      <c r="A132" s="8"/>
      <c r="B132" s="20"/>
      <c r="C132" s="18"/>
      <c r="D132" s="18"/>
      <c r="E132" s="18"/>
      <c r="F132" s="18"/>
      <c r="G132" s="17"/>
      <c r="H132" s="17"/>
      <c r="I132" s="17"/>
      <c r="J132" s="17"/>
      <c r="K132" s="17"/>
      <c r="L132" s="17"/>
      <c r="M132" s="17"/>
      <c r="N132" s="17">
        <f>K132+L132</f>
        <v>0</v>
      </c>
    </row>
    <row r="133" spans="1:14" ht="15">
      <c r="A133" s="8">
        <v>3</v>
      </c>
      <c r="B133" s="45" t="s">
        <v>120</v>
      </c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7"/>
    </row>
    <row r="134" spans="1:14" ht="15">
      <c r="A134" s="8"/>
      <c r="B134" s="18"/>
      <c r="C134" s="18"/>
      <c r="D134" s="18">
        <v>770</v>
      </c>
      <c r="E134" s="18"/>
      <c r="F134" s="18">
        <f>C134+D134</f>
        <v>770</v>
      </c>
      <c r="G134" s="17"/>
      <c r="H134" s="17"/>
      <c r="I134" s="17"/>
      <c r="J134" s="17">
        <f>G134+H134</f>
        <v>0</v>
      </c>
      <c r="K134" s="17"/>
      <c r="L134" s="17"/>
      <c r="M134" s="17"/>
      <c r="N134" s="17">
        <f>K134+L134</f>
        <v>0</v>
      </c>
    </row>
    <row r="135" spans="1:14" ht="15">
      <c r="A135" s="8">
        <v>4</v>
      </c>
      <c r="B135" s="45" t="s">
        <v>121</v>
      </c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7"/>
    </row>
    <row r="136" spans="1:14" ht="15">
      <c r="A136" s="8"/>
      <c r="B136" s="18"/>
      <c r="C136" s="18"/>
      <c r="D136" s="18">
        <v>212000</v>
      </c>
      <c r="E136" s="18">
        <v>212000</v>
      </c>
      <c r="F136" s="18">
        <f>C136+D136</f>
        <v>212000</v>
      </c>
      <c r="G136" s="17"/>
      <c r="H136" s="17"/>
      <c r="I136" s="17"/>
      <c r="J136" s="17">
        <f>G136+H136</f>
        <v>0</v>
      </c>
      <c r="K136" s="17"/>
      <c r="L136" s="17"/>
      <c r="M136" s="17"/>
      <c r="N136" s="17">
        <f>K136+L136</f>
        <v>0</v>
      </c>
    </row>
    <row r="137" spans="1:14" ht="15">
      <c r="A137" s="8">
        <v>5</v>
      </c>
      <c r="B137" s="45" t="s">
        <v>122</v>
      </c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7"/>
    </row>
    <row r="138" spans="1:14" ht="15">
      <c r="A138" s="8"/>
      <c r="B138" s="18"/>
      <c r="C138" s="18"/>
      <c r="D138" s="18">
        <v>483818</v>
      </c>
      <c r="E138" s="18">
        <v>483818</v>
      </c>
      <c r="F138" s="18">
        <f>C138+D138</f>
        <v>483818</v>
      </c>
      <c r="G138" s="17"/>
      <c r="H138" s="17">
        <v>310360</v>
      </c>
      <c r="I138" s="17">
        <v>310360</v>
      </c>
      <c r="J138" s="17">
        <f>G138+H138</f>
        <v>310360</v>
      </c>
      <c r="K138" s="17"/>
      <c r="L138" s="17"/>
      <c r="M138" s="17"/>
      <c r="N138" s="17">
        <f>K138+L138</f>
        <v>0</v>
      </c>
    </row>
    <row r="139" spans="1:14" ht="15">
      <c r="A139" s="8">
        <v>6</v>
      </c>
      <c r="B139" s="45" t="s">
        <v>123</v>
      </c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7"/>
    </row>
    <row r="140" spans="1:14" ht="15">
      <c r="A140" s="8"/>
      <c r="B140" s="18"/>
      <c r="C140" s="18"/>
      <c r="D140" s="18">
        <v>17885</v>
      </c>
      <c r="E140" s="18"/>
      <c r="F140" s="18">
        <f>C140+D140</f>
        <v>17885</v>
      </c>
      <c r="G140" s="17"/>
      <c r="H140" s="17"/>
      <c r="I140" s="17"/>
      <c r="J140" s="17">
        <f>G140+H140</f>
        <v>0</v>
      </c>
      <c r="K140" s="17"/>
      <c r="L140" s="17"/>
      <c r="M140" s="17"/>
      <c r="N140" s="17">
        <f>K140+L140</f>
        <v>0</v>
      </c>
    </row>
    <row r="141" spans="1:14" ht="15">
      <c r="A141" s="8">
        <v>7</v>
      </c>
      <c r="B141" s="48" t="s">
        <v>124</v>
      </c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50"/>
    </row>
    <row r="142" spans="1:14" ht="15">
      <c r="A142" s="8"/>
      <c r="B142" s="18"/>
      <c r="C142" s="18"/>
      <c r="D142" s="18">
        <v>38845</v>
      </c>
      <c r="E142" s="18"/>
      <c r="F142" s="18">
        <f>C142+D142</f>
        <v>38845</v>
      </c>
      <c r="G142" s="17"/>
      <c r="H142" s="17"/>
      <c r="I142" s="17"/>
      <c r="J142" s="17">
        <f>G142+H142</f>
        <v>0</v>
      </c>
      <c r="K142" s="17"/>
      <c r="L142" s="17"/>
      <c r="M142" s="17"/>
      <c r="N142" s="17">
        <f>K142+L142</f>
        <v>0</v>
      </c>
    </row>
    <row r="143" spans="1:14" ht="15">
      <c r="A143" s="8">
        <v>8</v>
      </c>
      <c r="B143" s="41" t="s">
        <v>161</v>
      </c>
      <c r="C143" s="42"/>
      <c r="D143" s="42"/>
      <c r="E143" s="42"/>
      <c r="F143" s="43"/>
      <c r="G143" s="43"/>
      <c r="H143" s="43"/>
      <c r="I143" s="43"/>
      <c r="J143" s="43"/>
      <c r="K143" s="43"/>
      <c r="L143" s="43"/>
      <c r="M143" s="43"/>
      <c r="N143" s="44"/>
    </row>
    <row r="144" spans="1:14" ht="15">
      <c r="A144" s="8"/>
      <c r="B144" s="18"/>
      <c r="C144" s="18"/>
      <c r="D144" s="18"/>
      <c r="E144" s="18"/>
      <c r="F144" s="18"/>
      <c r="G144" s="17"/>
      <c r="H144" s="17">
        <v>68400</v>
      </c>
      <c r="I144" s="17">
        <v>68400</v>
      </c>
      <c r="J144" s="17">
        <f>G144+H144</f>
        <v>68400</v>
      </c>
      <c r="K144" s="17"/>
      <c r="L144" s="17"/>
      <c r="M144" s="17"/>
      <c r="N144" s="17">
        <f>K144+L144</f>
        <v>0</v>
      </c>
    </row>
    <row r="145" spans="1:14" ht="15">
      <c r="A145" s="8">
        <v>9</v>
      </c>
      <c r="B145" s="41" t="s">
        <v>163</v>
      </c>
      <c r="C145" s="42"/>
      <c r="D145" s="42"/>
      <c r="E145" s="42"/>
      <c r="F145" s="43"/>
      <c r="G145" s="43"/>
      <c r="H145" s="43"/>
      <c r="I145" s="43"/>
      <c r="J145" s="43"/>
      <c r="K145" s="43"/>
      <c r="L145" s="43"/>
      <c r="M145" s="43"/>
      <c r="N145" s="44"/>
    </row>
    <row r="146" spans="1:14" ht="15">
      <c r="A146" s="8"/>
      <c r="B146" s="18"/>
      <c r="C146" s="18"/>
      <c r="D146" s="18"/>
      <c r="E146" s="18"/>
      <c r="F146" s="18"/>
      <c r="G146" s="17"/>
      <c r="H146" s="17">
        <v>18000</v>
      </c>
      <c r="I146" s="17">
        <v>18000</v>
      </c>
      <c r="J146" s="17">
        <f>G146+H146</f>
        <v>18000</v>
      </c>
      <c r="K146" s="17"/>
      <c r="L146" s="17"/>
      <c r="M146" s="17"/>
      <c r="N146" s="17">
        <f>M146</f>
        <v>0</v>
      </c>
    </row>
    <row r="147" spans="1:14" ht="14.25" customHeight="1">
      <c r="A147" s="9" t="s">
        <v>12</v>
      </c>
      <c r="B147" s="17" t="s">
        <v>16</v>
      </c>
      <c r="C147" s="18">
        <f>C130</f>
        <v>15170727</v>
      </c>
      <c r="D147" s="17">
        <f>D130+D136+D138+D134+D140+D142</f>
        <v>1815767</v>
      </c>
      <c r="E147" s="17">
        <f>E138+E136</f>
        <v>695818</v>
      </c>
      <c r="F147" s="17">
        <f>F130+F136+F138+F134</f>
        <v>16929764</v>
      </c>
      <c r="G147" s="18">
        <f>G130</f>
        <v>16828983</v>
      </c>
      <c r="H147" s="17">
        <f>H130+H134+H136+H138+H140+H142+H144+H146</f>
        <v>1252275</v>
      </c>
      <c r="I147" s="17">
        <f>I130+I134+I136+I138+I140+I142+I144+I146</f>
        <v>396760</v>
      </c>
      <c r="J147" s="17">
        <f>J130+J134+J136+J138+J140+J142+J144+J146</f>
        <v>18081258</v>
      </c>
      <c r="K147" s="18">
        <f>K130+K134+K136+K132</f>
        <v>19174640</v>
      </c>
      <c r="L147" s="17">
        <f>L130+L134+L136+L138+L140+L142+L144+L146</f>
        <v>810480</v>
      </c>
      <c r="M147" s="17">
        <f>M138+M144+M146</f>
        <v>0</v>
      </c>
      <c r="N147" s="17">
        <f>N130+N138+N144+N146+N132</f>
        <v>19985120</v>
      </c>
    </row>
    <row r="148" ht="15" hidden="1"/>
    <row r="149" ht="15" hidden="1"/>
    <row r="150" spans="1:10" ht="15">
      <c r="A150" s="36" t="s">
        <v>189</v>
      </c>
      <c r="B150" s="36"/>
      <c r="C150" s="36"/>
      <c r="D150" s="36"/>
      <c r="E150" s="36"/>
      <c r="F150" s="36"/>
      <c r="G150" s="36"/>
      <c r="H150" s="36"/>
      <c r="I150" s="36"/>
      <c r="J150" s="36"/>
    </row>
    <row r="151" ht="15">
      <c r="A151" s="5" t="s">
        <v>6</v>
      </c>
    </row>
    <row r="152" ht="0.75" customHeight="1"/>
    <row r="153" spans="1:10" ht="15">
      <c r="A153" s="34" t="s">
        <v>64</v>
      </c>
      <c r="B153" s="34" t="s">
        <v>22</v>
      </c>
      <c r="C153" s="34" t="s">
        <v>153</v>
      </c>
      <c r="D153" s="34"/>
      <c r="E153" s="34"/>
      <c r="F153" s="34"/>
      <c r="G153" s="34" t="s">
        <v>186</v>
      </c>
      <c r="H153" s="34"/>
      <c r="I153" s="34"/>
      <c r="J153" s="34"/>
    </row>
    <row r="154" spans="1:10" ht="63" customHeight="1">
      <c r="A154" s="34"/>
      <c r="B154" s="34"/>
      <c r="C154" s="8" t="s">
        <v>9</v>
      </c>
      <c r="D154" s="8" t="s">
        <v>10</v>
      </c>
      <c r="E154" s="8" t="s">
        <v>11</v>
      </c>
      <c r="F154" s="8" t="s">
        <v>63</v>
      </c>
      <c r="G154" s="8" t="s">
        <v>9</v>
      </c>
      <c r="H154" s="8" t="s">
        <v>10</v>
      </c>
      <c r="I154" s="8" t="s">
        <v>11</v>
      </c>
      <c r="J154" s="8" t="s">
        <v>61</v>
      </c>
    </row>
    <row r="155" spans="1:10" ht="15">
      <c r="A155" s="8">
        <v>1</v>
      </c>
      <c r="B155" s="8">
        <v>2</v>
      </c>
      <c r="C155" s="8">
        <v>3</v>
      </c>
      <c r="D155" s="8">
        <v>4</v>
      </c>
      <c r="E155" s="8">
        <v>5</v>
      </c>
      <c r="F155" s="8">
        <v>6</v>
      </c>
      <c r="G155" s="8">
        <v>7</v>
      </c>
      <c r="H155" s="8">
        <v>8</v>
      </c>
      <c r="I155" s="8">
        <v>9</v>
      </c>
      <c r="J155" s="8">
        <v>10</v>
      </c>
    </row>
    <row r="156" spans="1:10" ht="18.75" customHeight="1">
      <c r="A156" s="8"/>
      <c r="B156" s="30" t="s">
        <v>119</v>
      </c>
      <c r="C156" s="31"/>
      <c r="D156" s="31"/>
      <c r="E156" s="31"/>
      <c r="F156" s="31"/>
      <c r="G156" s="31"/>
      <c r="H156" s="31"/>
      <c r="I156" s="31"/>
      <c r="J156" s="32"/>
    </row>
    <row r="157" spans="1:10" ht="15">
      <c r="A157" s="8" t="s">
        <v>12</v>
      </c>
      <c r="B157" s="9" t="s">
        <v>12</v>
      </c>
      <c r="C157" s="9">
        <v>20642182</v>
      </c>
      <c r="D157" s="18">
        <v>780000</v>
      </c>
      <c r="E157" s="18" t="s">
        <v>12</v>
      </c>
      <c r="F157" s="18">
        <f>C157+D157</f>
        <v>21422182</v>
      </c>
      <c r="G157" s="17">
        <v>22125358</v>
      </c>
      <c r="H157" s="17">
        <v>780000</v>
      </c>
      <c r="I157" s="17" t="s">
        <v>12</v>
      </c>
      <c r="J157" s="17">
        <f>G157+H157</f>
        <v>22905358</v>
      </c>
    </row>
    <row r="158" spans="1:10" ht="14.25" customHeight="1">
      <c r="A158" s="9" t="s">
        <v>12</v>
      </c>
      <c r="B158" s="8" t="s">
        <v>16</v>
      </c>
      <c r="C158" s="9">
        <f>C157</f>
        <v>20642182</v>
      </c>
      <c r="D158" s="18">
        <f>D157</f>
        <v>780000</v>
      </c>
      <c r="E158" s="18" t="s">
        <v>12</v>
      </c>
      <c r="F158" s="18">
        <f>F157</f>
        <v>21422182</v>
      </c>
      <c r="G158" s="18">
        <f>G157</f>
        <v>22125358</v>
      </c>
      <c r="H158" s="18">
        <f>H157</f>
        <v>780000</v>
      </c>
      <c r="I158" s="17" t="s">
        <v>12</v>
      </c>
      <c r="J158" s="18">
        <f>J157</f>
        <v>22905358</v>
      </c>
    </row>
    <row r="159" ht="15" hidden="1"/>
    <row r="160" spans="1:13" ht="15">
      <c r="A160" s="35" t="s">
        <v>146</v>
      </c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ht="15">
      <c r="A161" s="35" t="s">
        <v>190</v>
      </c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ht="14.25" customHeight="1">
      <c r="A162" s="5" t="s">
        <v>6</v>
      </c>
    </row>
    <row r="163" ht="15" hidden="1"/>
    <row r="164" spans="1:13" ht="15">
      <c r="A164" s="34" t="s">
        <v>21</v>
      </c>
      <c r="B164" s="34" t="s">
        <v>23</v>
      </c>
      <c r="C164" s="34" t="s">
        <v>24</v>
      </c>
      <c r="D164" s="34" t="s">
        <v>25</v>
      </c>
      <c r="E164" s="34" t="s">
        <v>177</v>
      </c>
      <c r="F164" s="34"/>
      <c r="G164" s="34"/>
      <c r="H164" s="34" t="s">
        <v>178</v>
      </c>
      <c r="I164" s="34"/>
      <c r="J164" s="34"/>
      <c r="K164" s="34" t="s">
        <v>179</v>
      </c>
      <c r="L164" s="34"/>
      <c r="M164" s="34"/>
    </row>
    <row r="165" spans="1:13" ht="30">
      <c r="A165" s="34"/>
      <c r="B165" s="34"/>
      <c r="C165" s="34"/>
      <c r="D165" s="34"/>
      <c r="E165" s="8" t="s">
        <v>9</v>
      </c>
      <c r="F165" s="8" t="s">
        <v>10</v>
      </c>
      <c r="G165" s="8" t="s">
        <v>65</v>
      </c>
      <c r="H165" s="8" t="s">
        <v>9</v>
      </c>
      <c r="I165" s="8" t="s">
        <v>10</v>
      </c>
      <c r="J165" s="8" t="s">
        <v>66</v>
      </c>
      <c r="K165" s="8" t="s">
        <v>9</v>
      </c>
      <c r="L165" s="8" t="s">
        <v>10</v>
      </c>
      <c r="M165" s="8" t="s">
        <v>62</v>
      </c>
    </row>
    <row r="166" spans="1:13" ht="15">
      <c r="A166" s="8">
        <v>1</v>
      </c>
      <c r="B166" s="8">
        <v>2</v>
      </c>
      <c r="C166" s="8">
        <v>3</v>
      </c>
      <c r="D166" s="8">
        <v>4</v>
      </c>
      <c r="E166" s="8">
        <v>5</v>
      </c>
      <c r="F166" s="8">
        <v>6</v>
      </c>
      <c r="G166" s="8">
        <v>7</v>
      </c>
      <c r="H166" s="8">
        <v>8</v>
      </c>
      <c r="I166" s="8">
        <v>9</v>
      </c>
      <c r="J166" s="8">
        <v>10</v>
      </c>
      <c r="K166" s="8">
        <v>11</v>
      </c>
      <c r="L166" s="8">
        <v>12</v>
      </c>
      <c r="M166" s="8">
        <v>13</v>
      </c>
    </row>
    <row r="167" spans="1:13" ht="15">
      <c r="A167" s="8" t="s">
        <v>12</v>
      </c>
      <c r="B167" s="9" t="s">
        <v>26</v>
      </c>
      <c r="C167" s="8" t="s">
        <v>12</v>
      </c>
      <c r="D167" s="8" t="s">
        <v>12</v>
      </c>
      <c r="E167" s="8" t="s">
        <v>12</v>
      </c>
      <c r="F167" s="8" t="s">
        <v>12</v>
      </c>
      <c r="G167" s="8" t="s">
        <v>12</v>
      </c>
      <c r="H167" s="8" t="s">
        <v>12</v>
      </c>
      <c r="I167" s="8" t="s">
        <v>12</v>
      </c>
      <c r="J167" s="8" t="s">
        <v>12</v>
      </c>
      <c r="K167" s="8" t="s">
        <v>12</v>
      </c>
      <c r="L167" s="8" t="s">
        <v>12</v>
      </c>
      <c r="M167" s="8" t="s">
        <v>12</v>
      </c>
    </row>
    <row r="168" spans="1:13" ht="94.5" customHeight="1">
      <c r="A168" s="8" t="s">
        <v>12</v>
      </c>
      <c r="B168" s="14" t="s">
        <v>112</v>
      </c>
      <c r="C168" s="8" t="s">
        <v>98</v>
      </c>
      <c r="D168" s="8" t="s">
        <v>100</v>
      </c>
      <c r="E168" s="8">
        <f>E169+E170</f>
        <v>4</v>
      </c>
      <c r="F168" s="8" t="s">
        <v>12</v>
      </c>
      <c r="G168" s="8">
        <f>G169+G170</f>
        <v>4</v>
      </c>
      <c r="H168" s="8">
        <v>4</v>
      </c>
      <c r="I168" s="8" t="s">
        <v>12</v>
      </c>
      <c r="J168" s="8">
        <f aca="true" t="shared" si="9" ref="J168:J184">SUM(H168:I168)</f>
        <v>4</v>
      </c>
      <c r="K168" s="8">
        <v>4</v>
      </c>
      <c r="L168" s="8" t="s">
        <v>12</v>
      </c>
      <c r="M168" s="8">
        <f aca="true" t="shared" si="10" ref="M168:M176">SUM(K168:L168)</f>
        <v>4</v>
      </c>
    </row>
    <row r="169" spans="1:13" ht="22.5" customHeight="1">
      <c r="A169" s="8"/>
      <c r="B169" s="14" t="s">
        <v>125</v>
      </c>
      <c r="C169" s="8" t="s">
        <v>98</v>
      </c>
      <c r="D169" s="8"/>
      <c r="E169" s="8">
        <v>1</v>
      </c>
      <c r="F169" s="8"/>
      <c r="G169" s="8">
        <f>E169+F169</f>
        <v>1</v>
      </c>
      <c r="H169" s="8">
        <v>1</v>
      </c>
      <c r="I169" s="8"/>
      <c r="J169" s="8">
        <f t="shared" si="9"/>
        <v>1</v>
      </c>
      <c r="K169" s="8">
        <v>1</v>
      </c>
      <c r="L169" s="8"/>
      <c r="M169" s="8">
        <f t="shared" si="10"/>
        <v>1</v>
      </c>
    </row>
    <row r="170" spans="1:13" ht="16.5" customHeight="1">
      <c r="A170" s="8"/>
      <c r="B170" s="14" t="s">
        <v>126</v>
      </c>
      <c r="C170" s="8" t="s">
        <v>98</v>
      </c>
      <c r="D170" s="8"/>
      <c r="E170" s="8">
        <v>3</v>
      </c>
      <c r="F170" s="8"/>
      <c r="G170" s="8">
        <f>E170+F170</f>
        <v>3</v>
      </c>
      <c r="H170" s="8">
        <v>3</v>
      </c>
      <c r="I170" s="8"/>
      <c r="J170" s="8">
        <f t="shared" si="9"/>
        <v>3</v>
      </c>
      <c r="K170" s="8">
        <v>3</v>
      </c>
      <c r="L170" s="8"/>
      <c r="M170" s="8">
        <f t="shared" si="10"/>
        <v>3</v>
      </c>
    </row>
    <row r="171" spans="1:13" ht="15.75" customHeight="1">
      <c r="A171" s="8"/>
      <c r="B171" s="14" t="s">
        <v>97</v>
      </c>
      <c r="C171" s="8" t="s">
        <v>98</v>
      </c>
      <c r="D171" s="8" t="s">
        <v>101</v>
      </c>
      <c r="E171" s="8">
        <f>E172+E173</f>
        <v>174.8</v>
      </c>
      <c r="F171" s="8">
        <f>F172+F173</f>
        <v>17</v>
      </c>
      <c r="G171" s="8">
        <f>G172+G173</f>
        <v>191.8</v>
      </c>
      <c r="H171" s="8">
        <f>H172+H173</f>
        <v>174.8</v>
      </c>
      <c r="I171" s="8">
        <f>I172+I173</f>
        <v>17</v>
      </c>
      <c r="J171" s="8">
        <f t="shared" si="9"/>
        <v>191.8</v>
      </c>
      <c r="K171" s="8">
        <f>K172+K173</f>
        <v>180.8</v>
      </c>
      <c r="L171" s="8">
        <f>L172</f>
        <v>11</v>
      </c>
      <c r="M171" s="8">
        <f t="shared" si="10"/>
        <v>191.8</v>
      </c>
    </row>
    <row r="172" spans="1:13" ht="12.75" customHeight="1">
      <c r="A172" s="8"/>
      <c r="B172" s="14" t="s">
        <v>127</v>
      </c>
      <c r="C172" s="8" t="s">
        <v>98</v>
      </c>
      <c r="D172" s="8" t="s">
        <v>101</v>
      </c>
      <c r="E172" s="8">
        <v>133.3</v>
      </c>
      <c r="F172" s="8">
        <v>17</v>
      </c>
      <c r="G172" s="8">
        <f>E172+F172</f>
        <v>150.3</v>
      </c>
      <c r="H172" s="8">
        <v>133.3</v>
      </c>
      <c r="I172" s="8">
        <v>17</v>
      </c>
      <c r="J172" s="8">
        <f t="shared" si="9"/>
        <v>150.3</v>
      </c>
      <c r="K172" s="8">
        <v>139.3</v>
      </c>
      <c r="L172" s="8">
        <v>11</v>
      </c>
      <c r="M172" s="8">
        <f t="shared" si="10"/>
        <v>150.3</v>
      </c>
    </row>
    <row r="173" spans="1:13" ht="15.75" customHeight="1">
      <c r="A173" s="8"/>
      <c r="B173" s="14" t="s">
        <v>128</v>
      </c>
      <c r="C173" s="8" t="s">
        <v>98</v>
      </c>
      <c r="D173" s="8" t="s">
        <v>101</v>
      </c>
      <c r="E173" s="8">
        <v>41.5</v>
      </c>
      <c r="F173" s="8"/>
      <c r="G173" s="8">
        <f>E173+F173</f>
        <v>41.5</v>
      </c>
      <c r="H173" s="8">
        <v>41.5</v>
      </c>
      <c r="I173" s="8"/>
      <c r="J173" s="8">
        <f t="shared" si="9"/>
        <v>41.5</v>
      </c>
      <c r="K173" s="8">
        <v>41.5</v>
      </c>
      <c r="L173" s="8"/>
      <c r="M173" s="8">
        <f t="shared" si="10"/>
        <v>41.5</v>
      </c>
    </row>
    <row r="174" spans="1:13" ht="26.25" customHeight="1">
      <c r="A174" s="8"/>
      <c r="B174" s="14" t="s">
        <v>129</v>
      </c>
      <c r="C174" s="8" t="s">
        <v>98</v>
      </c>
      <c r="D174" s="8" t="s">
        <v>130</v>
      </c>
      <c r="E174" s="8">
        <v>35</v>
      </c>
      <c r="F174" s="8"/>
      <c r="G174" s="8">
        <f>E174+F174</f>
        <v>35</v>
      </c>
      <c r="H174" s="8">
        <v>35</v>
      </c>
      <c r="I174" s="8"/>
      <c r="J174" s="8">
        <f t="shared" si="9"/>
        <v>35</v>
      </c>
      <c r="K174" s="8">
        <v>35</v>
      </c>
      <c r="L174" s="8">
        <v>35</v>
      </c>
      <c r="M174" s="8">
        <f>K174</f>
        <v>35</v>
      </c>
    </row>
    <row r="175" spans="1:13" ht="16.5" customHeight="1">
      <c r="A175" s="8"/>
      <c r="B175" s="14" t="s">
        <v>131</v>
      </c>
      <c r="C175" s="8" t="s">
        <v>150</v>
      </c>
      <c r="D175" s="8" t="s">
        <v>115</v>
      </c>
      <c r="E175" s="8">
        <f>E176</f>
        <v>15170727</v>
      </c>
      <c r="F175" s="8">
        <f>F177</f>
        <v>1815767</v>
      </c>
      <c r="G175" s="8">
        <f>E175+F175</f>
        <v>16986494</v>
      </c>
      <c r="H175" s="8">
        <f>H176</f>
        <v>16828983</v>
      </c>
      <c r="I175" s="8">
        <f>I177</f>
        <v>1252275</v>
      </c>
      <c r="J175" s="8">
        <f t="shared" si="9"/>
        <v>18081258</v>
      </c>
      <c r="K175" s="8">
        <f>K176+K177</f>
        <v>19174640</v>
      </c>
      <c r="L175" s="8">
        <f>L176+L177</f>
        <v>810480</v>
      </c>
      <c r="M175" s="8">
        <f t="shared" si="10"/>
        <v>19985120</v>
      </c>
    </row>
    <row r="176" spans="1:13" ht="23.25" customHeight="1">
      <c r="A176" s="8"/>
      <c r="B176" s="14" t="s">
        <v>132</v>
      </c>
      <c r="C176" s="8" t="s">
        <v>150</v>
      </c>
      <c r="D176" s="8" t="s">
        <v>115</v>
      </c>
      <c r="E176" s="8">
        <v>15170727</v>
      </c>
      <c r="F176" s="8"/>
      <c r="G176" s="8">
        <f>E176</f>
        <v>15170727</v>
      </c>
      <c r="H176" s="8">
        <v>16828983</v>
      </c>
      <c r="I176" s="8"/>
      <c r="J176" s="8">
        <f t="shared" si="9"/>
        <v>16828983</v>
      </c>
      <c r="K176" s="8">
        <v>19174640</v>
      </c>
      <c r="L176" s="8"/>
      <c r="M176" s="8">
        <f t="shared" si="10"/>
        <v>19174640</v>
      </c>
    </row>
    <row r="177" spans="1:13" ht="16.5" customHeight="1">
      <c r="A177" s="8"/>
      <c r="B177" s="14" t="s">
        <v>133</v>
      </c>
      <c r="C177" s="8" t="s">
        <v>150</v>
      </c>
      <c r="D177" s="8" t="s">
        <v>115</v>
      </c>
      <c r="E177" s="8"/>
      <c r="F177" s="8">
        <v>1815767</v>
      </c>
      <c r="G177" s="8">
        <f>F177</f>
        <v>1815767</v>
      </c>
      <c r="H177" s="8"/>
      <c r="I177" s="8">
        <v>1252275</v>
      </c>
      <c r="J177" s="8">
        <f t="shared" si="9"/>
        <v>1252275</v>
      </c>
      <c r="K177" s="8"/>
      <c r="L177" s="8">
        <f>780000+5480+10000+15000</f>
        <v>810480</v>
      </c>
      <c r="M177" s="8">
        <f>L177</f>
        <v>810480</v>
      </c>
    </row>
    <row r="178" spans="1:13" ht="15">
      <c r="A178" s="8" t="s">
        <v>12</v>
      </c>
      <c r="B178" s="9" t="s">
        <v>27</v>
      </c>
      <c r="C178" s="8" t="s">
        <v>12</v>
      </c>
      <c r="D178" s="8" t="s">
        <v>12</v>
      </c>
      <c r="E178" s="8" t="s">
        <v>12</v>
      </c>
      <c r="F178" s="8" t="s">
        <v>12</v>
      </c>
      <c r="G178" s="8" t="s">
        <v>12</v>
      </c>
      <c r="H178" s="8" t="s">
        <v>12</v>
      </c>
      <c r="I178" s="8" t="s">
        <v>12</v>
      </c>
      <c r="J178" s="8" t="s">
        <v>12</v>
      </c>
      <c r="K178" s="8" t="s">
        <v>12</v>
      </c>
      <c r="L178" s="8" t="s">
        <v>12</v>
      </c>
      <c r="M178" s="8" t="s">
        <v>12</v>
      </c>
    </row>
    <row r="179" spans="1:13" ht="42" customHeight="1">
      <c r="A179" s="8" t="s">
        <v>12</v>
      </c>
      <c r="B179" s="14" t="s">
        <v>134</v>
      </c>
      <c r="C179" s="8" t="s">
        <v>116</v>
      </c>
      <c r="D179" s="8" t="s">
        <v>135</v>
      </c>
      <c r="E179" s="8">
        <v>1331</v>
      </c>
      <c r="F179" s="8" t="s">
        <v>12</v>
      </c>
      <c r="G179" s="8">
        <f>E179</f>
        <v>1331</v>
      </c>
      <c r="H179" s="8">
        <v>1331</v>
      </c>
      <c r="I179" s="8"/>
      <c r="J179" s="8">
        <f t="shared" si="9"/>
        <v>1331</v>
      </c>
      <c r="K179" s="8">
        <v>1331</v>
      </c>
      <c r="L179" s="8"/>
      <c r="M179" s="8">
        <f>SUM(K179:L179)</f>
        <v>1331</v>
      </c>
    </row>
    <row r="180" spans="1:13" ht="26.25" customHeight="1">
      <c r="A180" s="8"/>
      <c r="B180" s="14" t="s">
        <v>136</v>
      </c>
      <c r="C180" s="8" t="s">
        <v>116</v>
      </c>
      <c r="D180" s="8" t="s">
        <v>135</v>
      </c>
      <c r="E180" s="8">
        <v>169</v>
      </c>
      <c r="F180" s="8"/>
      <c r="G180" s="8">
        <f>E180+F180</f>
        <v>169</v>
      </c>
      <c r="H180" s="8">
        <v>169</v>
      </c>
      <c r="I180" s="8"/>
      <c r="J180" s="8">
        <v>168</v>
      </c>
      <c r="K180" s="8">
        <v>162</v>
      </c>
      <c r="L180" s="8"/>
      <c r="M180" s="8">
        <f>SUM(K180:L180)</f>
        <v>162</v>
      </c>
    </row>
    <row r="181" spans="1:13" ht="15">
      <c r="A181" s="8" t="s">
        <v>12</v>
      </c>
      <c r="B181" s="9" t="s">
        <v>28</v>
      </c>
      <c r="C181" s="8" t="s">
        <v>12</v>
      </c>
      <c r="D181" s="8" t="s">
        <v>12</v>
      </c>
      <c r="E181" s="8" t="s">
        <v>12</v>
      </c>
      <c r="F181" s="8" t="s">
        <v>12</v>
      </c>
      <c r="G181" s="8" t="s">
        <v>12</v>
      </c>
      <c r="H181" s="8" t="s">
        <v>12</v>
      </c>
      <c r="I181" s="8" t="s">
        <v>12</v>
      </c>
      <c r="J181" s="8">
        <f t="shared" si="9"/>
        <v>0</v>
      </c>
      <c r="K181" s="8" t="s">
        <v>12</v>
      </c>
      <c r="L181" s="8" t="s">
        <v>12</v>
      </c>
      <c r="M181" s="8" t="s">
        <v>12</v>
      </c>
    </row>
    <row r="182" spans="1:13" ht="26.25" customHeight="1">
      <c r="A182" s="8" t="s">
        <v>12</v>
      </c>
      <c r="B182" s="14" t="s">
        <v>137</v>
      </c>
      <c r="C182" s="8" t="s">
        <v>98</v>
      </c>
      <c r="D182" s="8" t="s">
        <v>102</v>
      </c>
      <c r="E182" s="8">
        <v>3.81</v>
      </c>
      <c r="F182" s="8">
        <v>0.49</v>
      </c>
      <c r="G182" s="8">
        <f>E182+F182</f>
        <v>4.3</v>
      </c>
      <c r="H182" s="8">
        <v>3.81</v>
      </c>
      <c r="I182" s="8">
        <v>0.49</v>
      </c>
      <c r="J182" s="8">
        <v>4.29</v>
      </c>
      <c r="K182" s="8">
        <v>4.04</v>
      </c>
      <c r="L182" s="8">
        <v>0.43</v>
      </c>
      <c r="M182" s="28">
        <v>4.29</v>
      </c>
    </row>
    <row r="183" spans="1:13" ht="26.25" customHeight="1">
      <c r="A183" s="8"/>
      <c r="B183" s="14" t="s">
        <v>138</v>
      </c>
      <c r="C183" s="8" t="s">
        <v>98</v>
      </c>
      <c r="D183" s="8" t="s">
        <v>102</v>
      </c>
      <c r="E183" s="8">
        <v>9</v>
      </c>
      <c r="F183" s="8"/>
      <c r="G183" s="8">
        <f>E183+F183</f>
        <v>9</v>
      </c>
      <c r="H183" s="8">
        <v>10</v>
      </c>
      <c r="I183" s="8"/>
      <c r="J183" s="8">
        <f t="shared" si="9"/>
        <v>10</v>
      </c>
      <c r="K183" s="29">
        <f>K179/K172</f>
        <v>9.55491744436468</v>
      </c>
      <c r="L183" s="28">
        <f>K179/L172</f>
        <v>121</v>
      </c>
      <c r="M183" s="29">
        <f>M179/M172</f>
        <v>8.855622089155023</v>
      </c>
    </row>
    <row r="184" spans="1:13" ht="39" customHeight="1">
      <c r="A184" s="8"/>
      <c r="B184" s="14" t="s">
        <v>139</v>
      </c>
      <c r="C184" s="8" t="s">
        <v>149</v>
      </c>
      <c r="D184" s="8" t="s">
        <v>102</v>
      </c>
      <c r="E184" s="8">
        <v>11398</v>
      </c>
      <c r="F184" s="8"/>
      <c r="G184" s="8">
        <f>E184+F184</f>
        <v>11398</v>
      </c>
      <c r="H184" s="8">
        <v>12644</v>
      </c>
      <c r="I184" s="8"/>
      <c r="J184" s="8">
        <f t="shared" si="9"/>
        <v>12644</v>
      </c>
      <c r="K184" s="8">
        <v>14406</v>
      </c>
      <c r="L184" s="8"/>
      <c r="M184" s="8">
        <f>K184</f>
        <v>14406</v>
      </c>
    </row>
    <row r="185" spans="1:13" ht="39" customHeight="1">
      <c r="A185" s="8"/>
      <c r="B185" s="14" t="s">
        <v>140</v>
      </c>
      <c r="C185" s="8" t="s">
        <v>149</v>
      </c>
      <c r="D185" s="8" t="s">
        <v>102</v>
      </c>
      <c r="E185" s="8"/>
      <c r="F185" s="8">
        <v>1398</v>
      </c>
      <c r="G185" s="8">
        <f>E185+F185</f>
        <v>1398</v>
      </c>
      <c r="H185" s="8"/>
      <c r="I185" s="8">
        <v>940</v>
      </c>
      <c r="J185" s="8">
        <f>I185</f>
        <v>940</v>
      </c>
      <c r="K185" s="8"/>
      <c r="L185" s="29">
        <f>L177/K179</f>
        <v>608.9256198347107</v>
      </c>
      <c r="M185" s="29">
        <f>SUM(K185:L185)</f>
        <v>608.9256198347107</v>
      </c>
    </row>
    <row r="186" spans="1:13" ht="15">
      <c r="A186" s="8" t="s">
        <v>12</v>
      </c>
      <c r="B186" s="9" t="s">
        <v>29</v>
      </c>
      <c r="C186" s="8" t="s">
        <v>12</v>
      </c>
      <c r="D186" s="8" t="s">
        <v>12</v>
      </c>
      <c r="E186" s="8" t="s">
        <v>12</v>
      </c>
      <c r="F186" s="8" t="s">
        <v>12</v>
      </c>
      <c r="G186" s="8" t="s">
        <v>12</v>
      </c>
      <c r="H186" s="8" t="s">
        <v>12</v>
      </c>
      <c r="I186" s="8" t="s">
        <v>12</v>
      </c>
      <c r="J186" s="8" t="s">
        <v>12</v>
      </c>
      <c r="K186" s="8" t="s">
        <v>12</v>
      </c>
      <c r="L186" s="8" t="s">
        <v>12</v>
      </c>
      <c r="M186" s="8" t="s">
        <v>12</v>
      </c>
    </row>
    <row r="187" spans="1:13" ht="45">
      <c r="A187" s="8"/>
      <c r="B187" s="14" t="s">
        <v>141</v>
      </c>
      <c r="C187" s="8" t="s">
        <v>99</v>
      </c>
      <c r="D187" s="8" t="s">
        <v>102</v>
      </c>
      <c r="E187" s="8"/>
      <c r="F187" s="8"/>
      <c r="G187" s="8"/>
      <c r="H187" s="8"/>
      <c r="I187" s="8"/>
      <c r="J187" s="8">
        <v>100</v>
      </c>
      <c r="K187" s="8"/>
      <c r="L187" s="8"/>
      <c r="M187" s="8">
        <v>100</v>
      </c>
    </row>
    <row r="188" spans="1:13" ht="28.5" customHeight="1">
      <c r="A188" s="8" t="s">
        <v>12</v>
      </c>
      <c r="B188" s="19" t="s">
        <v>156</v>
      </c>
      <c r="C188" s="8" t="s">
        <v>99</v>
      </c>
      <c r="D188" s="8" t="s">
        <v>102</v>
      </c>
      <c r="E188" s="8" t="s">
        <v>12</v>
      </c>
      <c r="F188" s="8">
        <v>7</v>
      </c>
      <c r="G188" s="8" t="s">
        <v>12</v>
      </c>
      <c r="H188" s="8" t="s">
        <v>12</v>
      </c>
      <c r="I188" s="8" t="s">
        <v>12</v>
      </c>
      <c r="J188" s="8">
        <v>4</v>
      </c>
      <c r="K188" s="8" t="s">
        <v>12</v>
      </c>
      <c r="L188" s="8" t="s">
        <v>12</v>
      </c>
      <c r="M188" s="8">
        <v>4</v>
      </c>
    </row>
    <row r="189" ht="15" hidden="1"/>
    <row r="190" ht="3.75" customHeight="1" hidden="1"/>
    <row r="191" spans="1:10" ht="15">
      <c r="A191" s="36" t="s">
        <v>191</v>
      </c>
      <c r="B191" s="36"/>
      <c r="C191" s="36"/>
      <c r="D191" s="36"/>
      <c r="E191" s="36"/>
      <c r="F191" s="36"/>
      <c r="G191" s="36"/>
      <c r="H191" s="36"/>
      <c r="I191" s="36"/>
      <c r="J191" s="36"/>
    </row>
    <row r="192" ht="15">
      <c r="A192" s="5" t="s">
        <v>6</v>
      </c>
    </row>
    <row r="193" ht="15" hidden="1"/>
    <row r="194" ht="15" hidden="1"/>
    <row r="195" spans="1:10" ht="15">
      <c r="A195" s="34" t="s">
        <v>21</v>
      </c>
      <c r="B195" s="34" t="s">
        <v>23</v>
      </c>
      <c r="C195" s="34" t="s">
        <v>24</v>
      </c>
      <c r="D195" s="34" t="s">
        <v>25</v>
      </c>
      <c r="E195" s="34" t="s">
        <v>153</v>
      </c>
      <c r="F195" s="34"/>
      <c r="G195" s="34"/>
      <c r="H195" s="34" t="s">
        <v>186</v>
      </c>
      <c r="I195" s="34"/>
      <c r="J195" s="34"/>
    </row>
    <row r="196" spans="1:10" ht="41.25" customHeight="1">
      <c r="A196" s="34"/>
      <c r="B196" s="34"/>
      <c r="C196" s="34"/>
      <c r="D196" s="34"/>
      <c r="E196" s="8" t="s">
        <v>9</v>
      </c>
      <c r="F196" s="8" t="s">
        <v>10</v>
      </c>
      <c r="G196" s="8" t="s">
        <v>65</v>
      </c>
      <c r="H196" s="8" t="s">
        <v>9</v>
      </c>
      <c r="I196" s="8" t="s">
        <v>10</v>
      </c>
      <c r="J196" s="8" t="s">
        <v>66</v>
      </c>
    </row>
    <row r="197" spans="1:10" ht="15">
      <c r="A197" s="8">
        <v>1</v>
      </c>
      <c r="B197" s="8">
        <v>2</v>
      </c>
      <c r="C197" s="8">
        <v>3</v>
      </c>
      <c r="D197" s="8">
        <v>4</v>
      </c>
      <c r="E197" s="8">
        <v>5</v>
      </c>
      <c r="F197" s="8">
        <v>6</v>
      </c>
      <c r="G197" s="8">
        <v>7</v>
      </c>
      <c r="H197" s="8">
        <v>8</v>
      </c>
      <c r="I197" s="8">
        <v>9</v>
      </c>
      <c r="J197" s="8">
        <v>10</v>
      </c>
    </row>
    <row r="198" spans="1:10" ht="15">
      <c r="A198" s="9" t="s">
        <v>12</v>
      </c>
      <c r="B198" s="9" t="s">
        <v>26</v>
      </c>
      <c r="C198" s="9" t="s">
        <v>12</v>
      </c>
      <c r="D198" s="9" t="s">
        <v>12</v>
      </c>
      <c r="E198" s="9" t="s">
        <v>12</v>
      </c>
      <c r="F198" s="9" t="s">
        <v>12</v>
      </c>
      <c r="G198" s="9" t="s">
        <v>12</v>
      </c>
      <c r="H198" s="9" t="s">
        <v>12</v>
      </c>
      <c r="I198" s="9" t="s">
        <v>12</v>
      </c>
      <c r="J198" s="9" t="s">
        <v>12</v>
      </c>
    </row>
    <row r="199" spans="1:10" ht="105">
      <c r="A199" s="9"/>
      <c r="B199" s="14" t="s">
        <v>112</v>
      </c>
      <c r="C199" s="8" t="s">
        <v>98</v>
      </c>
      <c r="D199" s="8" t="s">
        <v>100</v>
      </c>
      <c r="E199" s="8">
        <v>4</v>
      </c>
      <c r="F199" s="9"/>
      <c r="G199" s="9">
        <f>SUM(E199:F199)</f>
        <v>4</v>
      </c>
      <c r="H199" s="8">
        <v>4</v>
      </c>
      <c r="I199" s="9"/>
      <c r="J199" s="9">
        <f aca="true" t="shared" si="11" ref="J199:J205">SUM(H199:I199)</f>
        <v>4</v>
      </c>
    </row>
    <row r="200" spans="1:10" ht="24.75" customHeight="1">
      <c r="A200" s="9"/>
      <c r="B200" s="14" t="s">
        <v>125</v>
      </c>
      <c r="C200" s="8"/>
      <c r="D200" s="8"/>
      <c r="E200" s="8">
        <v>1</v>
      </c>
      <c r="F200" s="9"/>
      <c r="G200" s="9">
        <f>SUM(E200:F200)</f>
        <v>1</v>
      </c>
      <c r="H200" s="8">
        <v>1</v>
      </c>
      <c r="I200" s="9"/>
      <c r="J200" s="9">
        <f t="shared" si="11"/>
        <v>1</v>
      </c>
    </row>
    <row r="201" spans="1:10" ht="15.75" customHeight="1">
      <c r="A201" s="9"/>
      <c r="B201" s="14" t="s">
        <v>126</v>
      </c>
      <c r="C201" s="8"/>
      <c r="D201" s="8"/>
      <c r="E201" s="8">
        <v>3</v>
      </c>
      <c r="F201" s="9"/>
      <c r="G201" s="9">
        <f>SUM(E201:F201)</f>
        <v>3</v>
      </c>
      <c r="H201" s="8">
        <v>3</v>
      </c>
      <c r="I201" s="9"/>
      <c r="J201" s="9">
        <f t="shared" si="11"/>
        <v>3</v>
      </c>
    </row>
    <row r="202" spans="1:10" ht="15">
      <c r="A202" s="9"/>
      <c r="B202" s="14" t="s">
        <v>97</v>
      </c>
      <c r="C202" s="8" t="s">
        <v>98</v>
      </c>
      <c r="D202" s="8" t="s">
        <v>101</v>
      </c>
      <c r="F202" s="8">
        <f>F203+F204</f>
        <v>15</v>
      </c>
      <c r="G202" s="8">
        <f>G203+G204</f>
        <v>191.8</v>
      </c>
      <c r="H202" s="8">
        <f>E203+E204</f>
        <v>176.8</v>
      </c>
      <c r="I202" s="9">
        <f>I203</f>
        <v>15</v>
      </c>
      <c r="J202" s="9">
        <f>SUM(H202:I202)</f>
        <v>191.8</v>
      </c>
    </row>
    <row r="203" spans="1:10" ht="15.75" customHeight="1">
      <c r="A203" s="9"/>
      <c r="B203" s="14" t="s">
        <v>127</v>
      </c>
      <c r="C203" s="8" t="s">
        <v>98</v>
      </c>
      <c r="D203" s="8" t="s">
        <v>101</v>
      </c>
      <c r="E203" s="8">
        <v>135.3</v>
      </c>
      <c r="F203" s="8">
        <v>15</v>
      </c>
      <c r="G203" s="8">
        <f>SUM(E203:F203)</f>
        <v>150.3</v>
      </c>
      <c r="H203" s="8">
        <v>135.3</v>
      </c>
      <c r="I203" s="9">
        <v>15</v>
      </c>
      <c r="J203" s="9">
        <f t="shared" si="11"/>
        <v>150.3</v>
      </c>
    </row>
    <row r="204" spans="1:10" ht="15.75" customHeight="1">
      <c r="A204" s="9"/>
      <c r="B204" s="14" t="s">
        <v>128</v>
      </c>
      <c r="C204" s="8" t="s">
        <v>98</v>
      </c>
      <c r="D204" s="8" t="s">
        <v>101</v>
      </c>
      <c r="E204" s="8">
        <v>41.5</v>
      </c>
      <c r="F204" s="8"/>
      <c r="G204" s="8">
        <f>SUM(E204:F204)</f>
        <v>41.5</v>
      </c>
      <c r="H204" s="8">
        <v>41.5</v>
      </c>
      <c r="I204" s="9"/>
      <c r="J204" s="9">
        <f t="shared" si="11"/>
        <v>41.5</v>
      </c>
    </row>
    <row r="205" spans="1:10" ht="29.25" customHeight="1">
      <c r="A205" s="9"/>
      <c r="B205" s="14" t="s">
        <v>129</v>
      </c>
      <c r="C205" s="8" t="s">
        <v>98</v>
      </c>
      <c r="D205" s="8" t="s">
        <v>130</v>
      </c>
      <c r="E205" s="8">
        <v>35</v>
      </c>
      <c r="F205" s="8"/>
      <c r="G205" s="8">
        <f>SUM(E205:F205)</f>
        <v>35</v>
      </c>
      <c r="H205" s="8">
        <v>35</v>
      </c>
      <c r="I205" s="9"/>
      <c r="J205" s="9">
        <f t="shared" si="11"/>
        <v>35</v>
      </c>
    </row>
    <row r="206" spans="1:10" ht="15">
      <c r="A206" s="9" t="s">
        <v>12</v>
      </c>
      <c r="B206" s="14" t="s">
        <v>131</v>
      </c>
      <c r="C206" s="8" t="s">
        <v>149</v>
      </c>
      <c r="D206" s="8" t="s">
        <v>115</v>
      </c>
      <c r="E206" s="8">
        <f>E207+E208</f>
        <v>20642182</v>
      </c>
      <c r="F206" s="8">
        <f>F207+F208</f>
        <v>780000</v>
      </c>
      <c r="G206" s="8">
        <f>G207+G208</f>
        <v>21422182</v>
      </c>
      <c r="H206" s="8">
        <f>H207+H208</f>
        <v>22125358</v>
      </c>
      <c r="I206" s="8">
        <f>I208</f>
        <v>780000</v>
      </c>
      <c r="J206" s="8">
        <f>J207+J208</f>
        <v>22905358</v>
      </c>
    </row>
    <row r="207" spans="1:10" ht="30" customHeight="1">
      <c r="A207" s="9" t="s">
        <v>12</v>
      </c>
      <c r="B207" s="14" t="s">
        <v>132</v>
      </c>
      <c r="C207" s="8"/>
      <c r="D207" s="8" t="s">
        <v>115</v>
      </c>
      <c r="E207" s="8">
        <v>20642182</v>
      </c>
      <c r="F207" s="8"/>
      <c r="G207" s="8">
        <f>SUM(E207:F207)</f>
        <v>20642182</v>
      </c>
      <c r="H207" s="8">
        <v>22125358</v>
      </c>
      <c r="I207" s="9" t="s">
        <v>12</v>
      </c>
      <c r="J207" s="9">
        <f>SUM(H207:I207)</f>
        <v>22125358</v>
      </c>
    </row>
    <row r="208" spans="1:10" ht="15.75" customHeight="1">
      <c r="A208" s="9"/>
      <c r="B208" s="14" t="s">
        <v>133</v>
      </c>
      <c r="C208" s="8"/>
      <c r="D208" s="8" t="s">
        <v>115</v>
      </c>
      <c r="E208" s="8"/>
      <c r="F208" s="8">
        <v>780000</v>
      </c>
      <c r="G208" s="8">
        <f>SUM(E208:F208)</f>
        <v>780000</v>
      </c>
      <c r="H208" s="8"/>
      <c r="I208" s="9">
        <v>780000</v>
      </c>
      <c r="J208" s="8">
        <f>SUM(H208:I208)</f>
        <v>780000</v>
      </c>
    </row>
    <row r="209" spans="1:10" ht="15" customHeight="1">
      <c r="A209" s="9"/>
      <c r="B209" s="9" t="s">
        <v>27</v>
      </c>
      <c r="C209" s="8" t="s">
        <v>12</v>
      </c>
      <c r="D209" s="8" t="s">
        <v>12</v>
      </c>
      <c r="E209" s="8"/>
      <c r="F209" s="8"/>
      <c r="G209" s="8"/>
      <c r="H209" s="8"/>
      <c r="I209" s="9"/>
      <c r="J209" s="9"/>
    </row>
    <row r="210" spans="1:10" ht="30" customHeight="1">
      <c r="A210" s="9"/>
      <c r="B210" s="14" t="s">
        <v>134</v>
      </c>
      <c r="C210" s="8" t="s">
        <v>116</v>
      </c>
      <c r="D210" s="8" t="s">
        <v>135</v>
      </c>
      <c r="E210" s="8">
        <v>1331</v>
      </c>
      <c r="F210" s="8" t="s">
        <v>12</v>
      </c>
      <c r="G210" s="8">
        <f>SUM(E210:F210)</f>
        <v>1331</v>
      </c>
      <c r="H210" s="8">
        <v>1331</v>
      </c>
      <c r="I210" s="9"/>
      <c r="J210" s="9">
        <f>H210</f>
        <v>1331</v>
      </c>
    </row>
    <row r="211" spans="1:10" ht="30" customHeight="1">
      <c r="A211" s="9"/>
      <c r="B211" s="14" t="s">
        <v>136</v>
      </c>
      <c r="C211" s="8" t="s">
        <v>116</v>
      </c>
      <c r="D211" s="8" t="s">
        <v>135</v>
      </c>
      <c r="E211" s="8">
        <v>158</v>
      </c>
      <c r="F211" s="8"/>
      <c r="G211" s="8">
        <f>SUM(E211:F211)</f>
        <v>158</v>
      </c>
      <c r="H211" s="8">
        <v>158</v>
      </c>
      <c r="I211" s="9"/>
      <c r="J211" s="9">
        <f>H211</f>
        <v>158</v>
      </c>
    </row>
    <row r="212" spans="1:10" ht="15.75" customHeight="1">
      <c r="A212" s="9"/>
      <c r="B212" s="9" t="s">
        <v>28</v>
      </c>
      <c r="C212" s="8" t="s">
        <v>12</v>
      </c>
      <c r="D212" s="8" t="s">
        <v>12</v>
      </c>
      <c r="E212" s="8" t="s">
        <v>12</v>
      </c>
      <c r="F212" s="8" t="s">
        <v>12</v>
      </c>
      <c r="G212" s="8" t="s">
        <v>12</v>
      </c>
      <c r="H212" s="8"/>
      <c r="I212" s="9"/>
      <c r="J212" s="9"/>
    </row>
    <row r="213" spans="1:10" ht="30" customHeight="1">
      <c r="A213" s="9"/>
      <c r="B213" s="14" t="s">
        <v>137</v>
      </c>
      <c r="C213" s="8" t="s">
        <v>98</v>
      </c>
      <c r="D213" s="8" t="s">
        <v>102</v>
      </c>
      <c r="E213" s="8">
        <v>3.86</v>
      </c>
      <c r="F213" s="8">
        <v>0.43</v>
      </c>
      <c r="G213" s="8">
        <f>E213+F213</f>
        <v>4.29</v>
      </c>
      <c r="H213" s="8">
        <v>3.86</v>
      </c>
      <c r="I213" s="9">
        <v>0.43</v>
      </c>
      <c r="J213" s="8">
        <f>H213+I213</f>
        <v>4.29</v>
      </c>
    </row>
    <row r="214" spans="1:10" ht="24" customHeight="1">
      <c r="A214" s="9" t="s">
        <v>12</v>
      </c>
      <c r="B214" s="14" t="s">
        <v>138</v>
      </c>
      <c r="C214" s="8" t="s">
        <v>98</v>
      </c>
      <c r="D214" s="8" t="s">
        <v>102</v>
      </c>
      <c r="E214" s="8">
        <v>10</v>
      </c>
      <c r="F214" s="8"/>
      <c r="G214" s="8">
        <f>E214+F214</f>
        <v>10</v>
      </c>
      <c r="H214" s="8">
        <v>10</v>
      </c>
      <c r="I214" s="9"/>
      <c r="J214" s="9">
        <f>H214+I214</f>
        <v>10</v>
      </c>
    </row>
    <row r="215" spans="1:10" ht="44.25" customHeight="1">
      <c r="A215" s="9"/>
      <c r="B215" s="14" t="s">
        <v>139</v>
      </c>
      <c r="C215" s="8" t="s">
        <v>149</v>
      </c>
      <c r="D215" s="8" t="s">
        <v>102</v>
      </c>
      <c r="E215" s="8">
        <v>15509</v>
      </c>
      <c r="F215" s="8">
        <v>586</v>
      </c>
      <c r="G215" s="8">
        <f>E215+F215</f>
        <v>16095</v>
      </c>
      <c r="H215" s="8">
        <v>16623</v>
      </c>
      <c r="I215" s="9">
        <v>586</v>
      </c>
      <c r="J215" s="9">
        <v>17209</v>
      </c>
    </row>
    <row r="216" spans="1:10" ht="43.5" customHeight="1">
      <c r="A216" s="9"/>
      <c r="B216" s="14" t="s">
        <v>140</v>
      </c>
      <c r="C216" s="8" t="s">
        <v>149</v>
      </c>
      <c r="D216" s="8" t="s">
        <v>102</v>
      </c>
      <c r="E216" s="8"/>
      <c r="F216" s="8">
        <v>586</v>
      </c>
      <c r="G216" s="8">
        <f>SUM(E216:F216)</f>
        <v>586</v>
      </c>
      <c r="H216" s="8"/>
      <c r="I216" s="9">
        <v>511</v>
      </c>
      <c r="J216" s="8">
        <f>SUM(H216:I216)</f>
        <v>511</v>
      </c>
    </row>
    <row r="217" spans="1:10" ht="15" customHeight="1">
      <c r="A217" s="9"/>
      <c r="B217" s="9" t="s">
        <v>29</v>
      </c>
      <c r="C217" s="8" t="s">
        <v>12</v>
      </c>
      <c r="D217" s="8" t="s">
        <v>12</v>
      </c>
      <c r="E217" s="8"/>
      <c r="F217" s="9"/>
      <c r="G217" s="9"/>
      <c r="H217" s="8"/>
      <c r="I217" s="9"/>
      <c r="J217" s="9"/>
    </row>
    <row r="218" spans="1:10" ht="48" customHeight="1">
      <c r="A218" s="9"/>
      <c r="B218" s="14" t="s">
        <v>141</v>
      </c>
      <c r="C218" s="8" t="s">
        <v>99</v>
      </c>
      <c r="D218" s="8" t="s">
        <v>102</v>
      </c>
      <c r="E218" s="8"/>
      <c r="F218" s="9" t="s">
        <v>12</v>
      </c>
      <c r="G218" s="9">
        <v>100</v>
      </c>
      <c r="H218" s="9"/>
      <c r="I218" s="9" t="s">
        <v>12</v>
      </c>
      <c r="J218" s="9">
        <v>100</v>
      </c>
    </row>
    <row r="219" spans="1:10" ht="26.25" customHeight="1">
      <c r="A219" s="9" t="s">
        <v>12</v>
      </c>
      <c r="B219" s="19" t="s">
        <v>156</v>
      </c>
      <c r="C219" s="8" t="s">
        <v>99</v>
      </c>
      <c r="D219" s="8" t="s">
        <v>102</v>
      </c>
      <c r="E219" s="8"/>
      <c r="F219" s="9" t="s">
        <v>12</v>
      </c>
      <c r="G219" s="9">
        <v>3.6</v>
      </c>
      <c r="H219" s="9"/>
      <c r="I219" s="9" t="s">
        <v>12</v>
      </c>
      <c r="J219" s="9">
        <v>3.4</v>
      </c>
    </row>
    <row r="220" ht="15" hidden="1"/>
    <row r="221" spans="1:11" ht="15">
      <c r="A221" s="36" t="s">
        <v>30</v>
      </c>
      <c r="B221" s="36"/>
      <c r="C221" s="36"/>
      <c r="D221" s="36"/>
      <c r="E221" s="36"/>
      <c r="F221" s="36"/>
      <c r="G221" s="36"/>
      <c r="H221" s="36"/>
      <c r="I221" s="36"/>
      <c r="J221" s="36"/>
      <c r="K221" s="36"/>
    </row>
    <row r="222" ht="12.75" customHeight="1">
      <c r="A222" s="5" t="s">
        <v>6</v>
      </c>
    </row>
    <row r="223" ht="15" hidden="1"/>
    <row r="224" spans="1:11" ht="15">
      <c r="A224" s="34" t="s">
        <v>8</v>
      </c>
      <c r="B224" s="34" t="s">
        <v>177</v>
      </c>
      <c r="C224" s="34"/>
      <c r="D224" s="34" t="s">
        <v>178</v>
      </c>
      <c r="E224" s="34"/>
      <c r="F224" s="34" t="s">
        <v>179</v>
      </c>
      <c r="G224" s="34"/>
      <c r="H224" s="34" t="s">
        <v>153</v>
      </c>
      <c r="I224" s="34"/>
      <c r="J224" s="34" t="s">
        <v>186</v>
      </c>
      <c r="K224" s="34"/>
    </row>
    <row r="225" spans="1:11" ht="30">
      <c r="A225" s="34"/>
      <c r="B225" s="8" t="s">
        <v>9</v>
      </c>
      <c r="C225" s="8" t="s">
        <v>10</v>
      </c>
      <c r="D225" s="8" t="s">
        <v>9</v>
      </c>
      <c r="E225" s="8" t="s">
        <v>10</v>
      </c>
      <c r="F225" s="8" t="s">
        <v>9</v>
      </c>
      <c r="G225" s="8" t="s">
        <v>10</v>
      </c>
      <c r="H225" s="8" t="s">
        <v>9</v>
      </c>
      <c r="I225" s="8" t="s">
        <v>10</v>
      </c>
      <c r="J225" s="8" t="s">
        <v>9</v>
      </c>
      <c r="K225" s="8" t="s">
        <v>10</v>
      </c>
    </row>
    <row r="226" spans="1:11" ht="15">
      <c r="A226" s="8">
        <v>1</v>
      </c>
      <c r="B226" s="8">
        <v>2</v>
      </c>
      <c r="C226" s="8">
        <v>3</v>
      </c>
      <c r="D226" s="8">
        <v>4</v>
      </c>
      <c r="E226" s="8">
        <v>5</v>
      </c>
      <c r="F226" s="8">
        <v>6</v>
      </c>
      <c r="G226" s="8">
        <v>7</v>
      </c>
      <c r="H226" s="8">
        <v>8</v>
      </c>
      <c r="I226" s="8">
        <v>9</v>
      </c>
      <c r="J226" s="8">
        <v>10</v>
      </c>
      <c r="K226" s="8">
        <v>11</v>
      </c>
    </row>
    <row r="227" spans="1:11" ht="29.25" customHeight="1">
      <c r="A227" s="14" t="s">
        <v>104</v>
      </c>
      <c r="B227" s="8">
        <v>10890254</v>
      </c>
      <c r="C227" s="8">
        <v>705846</v>
      </c>
      <c r="D227" s="8">
        <v>12619260</v>
      </c>
      <c r="E227" s="8">
        <v>680000</v>
      </c>
      <c r="F227" s="8">
        <v>14458821</v>
      </c>
      <c r="G227" s="8">
        <v>560000</v>
      </c>
      <c r="H227" s="8">
        <v>15595940</v>
      </c>
      <c r="I227" s="8">
        <v>560000</v>
      </c>
      <c r="J227" s="8">
        <v>16731810</v>
      </c>
      <c r="K227" s="8">
        <v>560000</v>
      </c>
    </row>
    <row r="228" spans="1:11" ht="30">
      <c r="A228" s="14" t="s">
        <v>103</v>
      </c>
      <c r="B228" s="8">
        <v>80170</v>
      </c>
      <c r="C228" s="8"/>
      <c r="D228" s="8">
        <v>10627</v>
      </c>
      <c r="E228" s="8"/>
      <c r="F228" s="8">
        <v>2600</v>
      </c>
      <c r="G228" s="8"/>
      <c r="H228" s="8">
        <v>13600</v>
      </c>
      <c r="I228" s="8"/>
      <c r="J228" s="8">
        <v>14590</v>
      </c>
      <c r="K228" s="8"/>
    </row>
    <row r="229" spans="1:11" ht="15">
      <c r="A229" s="14" t="s">
        <v>105</v>
      </c>
      <c r="B229" s="8">
        <v>13351</v>
      </c>
      <c r="C229" s="8"/>
      <c r="D229" s="8"/>
      <c r="E229" s="8"/>
      <c r="F229" s="8"/>
      <c r="G229" s="8"/>
      <c r="H229" s="8"/>
      <c r="I229" s="8"/>
      <c r="J229" s="8"/>
      <c r="K229" s="8"/>
    </row>
    <row r="230" spans="1:11" ht="30">
      <c r="A230" s="14" t="s">
        <v>106</v>
      </c>
      <c r="B230" s="8">
        <f>329739+4284</f>
        <v>334023</v>
      </c>
      <c r="C230" s="8"/>
      <c r="D230" s="8">
        <v>7020</v>
      </c>
      <c r="E230" s="8"/>
      <c r="F230" s="8">
        <v>8039</v>
      </c>
      <c r="G230" s="8"/>
      <c r="H230" s="8">
        <v>8670</v>
      </c>
      <c r="I230" s="8"/>
      <c r="J230" s="8">
        <v>9300</v>
      </c>
      <c r="K230" s="8"/>
    </row>
    <row r="231" spans="1:11" ht="15">
      <c r="A231" s="8" t="s">
        <v>16</v>
      </c>
      <c r="B231" s="8">
        <f>SUM(B227:B230)</f>
        <v>11317798</v>
      </c>
      <c r="C231" s="8">
        <f>SUM(C227:C230)</f>
        <v>705846</v>
      </c>
      <c r="D231" s="8">
        <f>SUM(D227:D230)</f>
        <v>12636907</v>
      </c>
      <c r="E231" s="8">
        <f>SUM(E227:E230)</f>
        <v>680000</v>
      </c>
      <c r="F231" s="8">
        <f aca="true" t="shared" si="12" ref="F231:K231">SUM(F227:F230)</f>
        <v>14469460</v>
      </c>
      <c r="G231" s="8">
        <f t="shared" si="12"/>
        <v>560000</v>
      </c>
      <c r="H231" s="8">
        <f t="shared" si="12"/>
        <v>15618210</v>
      </c>
      <c r="I231" s="8">
        <f t="shared" si="12"/>
        <v>560000</v>
      </c>
      <c r="J231" s="8">
        <f t="shared" si="12"/>
        <v>16755700</v>
      </c>
      <c r="K231" s="8">
        <f t="shared" si="12"/>
        <v>560000</v>
      </c>
    </row>
    <row r="232" spans="1:11" ht="108.75" customHeight="1">
      <c r="A232" s="10" t="s">
        <v>31</v>
      </c>
      <c r="B232" s="8" t="s">
        <v>14</v>
      </c>
      <c r="C232" s="8" t="s">
        <v>12</v>
      </c>
      <c r="D232" s="8" t="s">
        <v>14</v>
      </c>
      <c r="E232" s="8" t="s">
        <v>12</v>
      </c>
      <c r="F232" s="8" t="s">
        <v>12</v>
      </c>
      <c r="G232" s="8" t="s">
        <v>12</v>
      </c>
      <c r="H232" s="8" t="s">
        <v>12</v>
      </c>
      <c r="I232" s="8" t="s">
        <v>12</v>
      </c>
      <c r="J232" s="8" t="s">
        <v>14</v>
      </c>
      <c r="K232" s="8" t="s">
        <v>12</v>
      </c>
    </row>
    <row r="233" ht="0.75" customHeight="1" hidden="1"/>
    <row r="234" ht="15" hidden="1"/>
    <row r="235" spans="1:16" ht="15">
      <c r="A235" s="36" t="s">
        <v>32</v>
      </c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</row>
    <row r="236" ht="0.75" customHeight="1"/>
    <row r="237" spans="1:16" ht="15">
      <c r="A237" s="34" t="s">
        <v>64</v>
      </c>
      <c r="B237" s="34" t="s">
        <v>33</v>
      </c>
      <c r="C237" s="34" t="s">
        <v>177</v>
      </c>
      <c r="D237" s="34"/>
      <c r="E237" s="34"/>
      <c r="F237" s="34"/>
      <c r="G237" s="34" t="s">
        <v>192</v>
      </c>
      <c r="H237" s="34"/>
      <c r="I237" s="34"/>
      <c r="J237" s="34"/>
      <c r="K237" s="34" t="s">
        <v>108</v>
      </c>
      <c r="L237" s="34"/>
      <c r="M237" s="34" t="s">
        <v>155</v>
      </c>
      <c r="N237" s="34"/>
      <c r="O237" s="34" t="s">
        <v>193</v>
      </c>
      <c r="P237" s="34"/>
    </row>
    <row r="238" spans="1:16" ht="30.75" customHeight="1">
      <c r="A238" s="34"/>
      <c r="B238" s="34"/>
      <c r="C238" s="34" t="s">
        <v>9</v>
      </c>
      <c r="D238" s="34"/>
      <c r="E238" s="34" t="s">
        <v>10</v>
      </c>
      <c r="F238" s="34"/>
      <c r="G238" s="34" t="s">
        <v>9</v>
      </c>
      <c r="H238" s="34"/>
      <c r="I238" s="34" t="s">
        <v>10</v>
      </c>
      <c r="J238" s="34"/>
      <c r="K238" s="34" t="s">
        <v>9</v>
      </c>
      <c r="L238" s="34" t="s">
        <v>10</v>
      </c>
      <c r="M238" s="34" t="s">
        <v>9</v>
      </c>
      <c r="N238" s="34" t="s">
        <v>10</v>
      </c>
      <c r="O238" s="34" t="s">
        <v>9</v>
      </c>
      <c r="P238" s="34" t="s">
        <v>10</v>
      </c>
    </row>
    <row r="239" spans="1:16" ht="30">
      <c r="A239" s="34"/>
      <c r="B239" s="34"/>
      <c r="C239" s="8" t="s">
        <v>67</v>
      </c>
      <c r="D239" s="8" t="s">
        <v>68</v>
      </c>
      <c r="E239" s="8" t="s">
        <v>67</v>
      </c>
      <c r="F239" s="8" t="s">
        <v>68</v>
      </c>
      <c r="G239" s="8" t="s">
        <v>67</v>
      </c>
      <c r="H239" s="8" t="s">
        <v>68</v>
      </c>
      <c r="I239" s="8" t="s">
        <v>67</v>
      </c>
      <c r="J239" s="8" t="s">
        <v>68</v>
      </c>
      <c r="K239" s="34"/>
      <c r="L239" s="34"/>
      <c r="M239" s="34"/>
      <c r="N239" s="34"/>
      <c r="O239" s="34"/>
      <c r="P239" s="34"/>
    </row>
    <row r="240" spans="1:16" ht="15">
      <c r="A240" s="8">
        <v>1</v>
      </c>
      <c r="B240" s="8">
        <v>2</v>
      </c>
      <c r="C240" s="8">
        <v>3</v>
      </c>
      <c r="D240" s="8">
        <v>4</v>
      </c>
      <c r="E240" s="8">
        <v>5</v>
      </c>
      <c r="F240" s="8">
        <v>6</v>
      </c>
      <c r="G240" s="8">
        <v>7</v>
      </c>
      <c r="H240" s="8">
        <v>8</v>
      </c>
      <c r="I240" s="8">
        <v>9</v>
      </c>
      <c r="J240" s="8">
        <v>10</v>
      </c>
      <c r="K240" s="8">
        <v>11</v>
      </c>
      <c r="L240" s="8">
        <v>12</v>
      </c>
      <c r="M240" s="8">
        <v>13</v>
      </c>
      <c r="N240" s="8">
        <v>14</v>
      </c>
      <c r="O240" s="8">
        <v>15</v>
      </c>
      <c r="P240" s="8">
        <v>16</v>
      </c>
    </row>
    <row r="241" spans="1:16" ht="15">
      <c r="A241" s="8" t="s">
        <v>12</v>
      </c>
      <c r="B241" s="9" t="s">
        <v>113</v>
      </c>
      <c r="C241" s="9"/>
      <c r="D241" s="9"/>
      <c r="E241" s="9" t="s">
        <v>12</v>
      </c>
      <c r="F241" s="9" t="s">
        <v>12</v>
      </c>
      <c r="G241" s="9"/>
      <c r="H241" s="9"/>
      <c r="I241" s="9" t="s">
        <v>12</v>
      </c>
      <c r="J241" s="9" t="s">
        <v>12</v>
      </c>
      <c r="K241" s="9"/>
      <c r="L241" s="9"/>
      <c r="M241" s="9"/>
      <c r="N241" s="9"/>
      <c r="O241" s="9"/>
      <c r="P241" s="9" t="s">
        <v>12</v>
      </c>
    </row>
    <row r="242" spans="1:16" ht="15">
      <c r="A242" s="8"/>
      <c r="B242" s="9" t="s">
        <v>142</v>
      </c>
      <c r="C242" s="9">
        <v>133.3</v>
      </c>
      <c r="D242" s="9">
        <v>133.3</v>
      </c>
      <c r="E242" s="9">
        <v>17</v>
      </c>
      <c r="F242" s="9">
        <v>17</v>
      </c>
      <c r="G242" s="9">
        <v>133.3</v>
      </c>
      <c r="H242" s="9">
        <v>133.3</v>
      </c>
      <c r="I242" s="9">
        <v>17</v>
      </c>
      <c r="J242" s="9">
        <v>17</v>
      </c>
      <c r="K242" s="9">
        <v>135.3</v>
      </c>
      <c r="L242" s="9">
        <v>15</v>
      </c>
      <c r="M242" s="9">
        <v>135.3</v>
      </c>
      <c r="N242" s="9">
        <v>15</v>
      </c>
      <c r="O242" s="9">
        <v>135.3</v>
      </c>
      <c r="P242" s="9">
        <v>15</v>
      </c>
    </row>
    <row r="243" spans="1:16" ht="15">
      <c r="A243" s="8"/>
      <c r="B243" s="9" t="s">
        <v>114</v>
      </c>
      <c r="C243" s="9">
        <v>41.5</v>
      </c>
      <c r="D243" s="9">
        <v>41.5</v>
      </c>
      <c r="E243" s="9"/>
      <c r="F243" s="9"/>
      <c r="G243" s="9">
        <v>41.5</v>
      </c>
      <c r="H243" s="9">
        <v>41.5</v>
      </c>
      <c r="I243" s="9"/>
      <c r="J243" s="9"/>
      <c r="K243" s="9">
        <v>41.5</v>
      </c>
      <c r="L243" s="9"/>
      <c r="M243" s="9">
        <v>41.5</v>
      </c>
      <c r="N243" s="9"/>
      <c r="O243" s="9">
        <v>41.5</v>
      </c>
      <c r="P243" s="9"/>
    </row>
    <row r="244" spans="1:16" ht="15">
      <c r="A244" s="8" t="s">
        <v>12</v>
      </c>
      <c r="B244" s="8" t="s">
        <v>16</v>
      </c>
      <c r="C244" s="8">
        <f aca="true" t="shared" si="13" ref="C244:P244">SUM(C241:C243)</f>
        <v>174.8</v>
      </c>
      <c r="D244" s="8">
        <f t="shared" si="13"/>
        <v>174.8</v>
      </c>
      <c r="E244" s="8">
        <f t="shared" si="13"/>
        <v>17</v>
      </c>
      <c r="F244" s="8">
        <f t="shared" si="13"/>
        <v>17</v>
      </c>
      <c r="G244" s="8">
        <f t="shared" si="13"/>
        <v>174.8</v>
      </c>
      <c r="H244" s="8">
        <f t="shared" si="13"/>
        <v>174.8</v>
      </c>
      <c r="I244" s="8">
        <f t="shared" si="13"/>
        <v>17</v>
      </c>
      <c r="J244" s="8">
        <f t="shared" si="13"/>
        <v>17</v>
      </c>
      <c r="K244" s="8">
        <f>K242+K243</f>
        <v>176.8</v>
      </c>
      <c r="L244" s="8">
        <f t="shared" si="13"/>
        <v>15</v>
      </c>
      <c r="M244" s="8">
        <f t="shared" si="13"/>
        <v>176.8</v>
      </c>
      <c r="N244" s="8">
        <f t="shared" si="13"/>
        <v>15</v>
      </c>
      <c r="O244" s="8">
        <f t="shared" si="13"/>
        <v>176.8</v>
      </c>
      <c r="P244" s="8">
        <f t="shared" si="13"/>
        <v>15</v>
      </c>
    </row>
    <row r="245" spans="1:16" ht="44.25" customHeight="1">
      <c r="A245" s="8" t="s">
        <v>12</v>
      </c>
      <c r="B245" s="8" t="s">
        <v>34</v>
      </c>
      <c r="C245" s="8" t="s">
        <v>14</v>
      </c>
      <c r="D245" s="8" t="s">
        <v>14</v>
      </c>
      <c r="E245" s="8" t="s">
        <v>12</v>
      </c>
      <c r="F245" s="8" t="s">
        <v>12</v>
      </c>
      <c r="G245" s="8" t="s">
        <v>14</v>
      </c>
      <c r="H245" s="8" t="s">
        <v>14</v>
      </c>
      <c r="I245" s="8" t="s">
        <v>12</v>
      </c>
      <c r="J245" s="8" t="s">
        <v>12</v>
      </c>
      <c r="K245" s="8" t="s">
        <v>14</v>
      </c>
      <c r="L245" s="8" t="s">
        <v>12</v>
      </c>
      <c r="M245" s="8" t="s">
        <v>14</v>
      </c>
      <c r="N245" s="8" t="s">
        <v>12</v>
      </c>
      <c r="O245" s="8" t="s">
        <v>14</v>
      </c>
      <c r="P245" s="8" t="s">
        <v>12</v>
      </c>
    </row>
    <row r="246" ht="15" hidden="1">
      <c r="C246" s="1">
        <f>SUM(C241:C244)</f>
        <v>349.6</v>
      </c>
    </row>
    <row r="247" ht="15" hidden="1"/>
    <row r="248" spans="1:12" ht="15">
      <c r="A248" s="35" t="s">
        <v>147</v>
      </c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</row>
    <row r="249" spans="1:12" ht="15">
      <c r="A249" s="35" t="s">
        <v>194</v>
      </c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</row>
    <row r="250" spans="1:12" ht="15">
      <c r="A250" s="33" t="s">
        <v>6</v>
      </c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</row>
    <row r="251" spans="1:12" ht="15" hidden="1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</row>
    <row r="252" ht="15" hidden="1"/>
    <row r="253" spans="1:12" ht="21.75" customHeight="1">
      <c r="A253" s="34" t="s">
        <v>21</v>
      </c>
      <c r="B253" s="34" t="s">
        <v>35</v>
      </c>
      <c r="C253" s="34" t="s">
        <v>36</v>
      </c>
      <c r="D253" s="34" t="s">
        <v>177</v>
      </c>
      <c r="E253" s="34"/>
      <c r="F253" s="34"/>
      <c r="G253" s="34" t="s">
        <v>178</v>
      </c>
      <c r="H253" s="34"/>
      <c r="I253" s="34"/>
      <c r="J253" s="34" t="s">
        <v>179</v>
      </c>
      <c r="K253" s="34"/>
      <c r="L253" s="34"/>
    </row>
    <row r="254" spans="1:12" ht="30">
      <c r="A254" s="34"/>
      <c r="B254" s="34"/>
      <c r="C254" s="34"/>
      <c r="D254" s="8" t="s">
        <v>9</v>
      </c>
      <c r="E254" s="8" t="s">
        <v>10</v>
      </c>
      <c r="F254" s="8" t="s">
        <v>69</v>
      </c>
      <c r="G254" s="8" t="s">
        <v>9</v>
      </c>
      <c r="H254" s="8" t="s">
        <v>10</v>
      </c>
      <c r="I254" s="8" t="s">
        <v>61</v>
      </c>
      <c r="J254" s="8" t="s">
        <v>9</v>
      </c>
      <c r="K254" s="8" t="s">
        <v>10</v>
      </c>
      <c r="L254" s="8" t="s">
        <v>70</v>
      </c>
    </row>
    <row r="255" spans="1:12" ht="15">
      <c r="A255" s="8">
        <v>1</v>
      </c>
      <c r="B255" s="8">
        <v>2</v>
      </c>
      <c r="C255" s="8">
        <v>3</v>
      </c>
      <c r="D255" s="8">
        <v>4</v>
      </c>
      <c r="E255" s="8">
        <v>5</v>
      </c>
      <c r="F255" s="8">
        <v>6</v>
      </c>
      <c r="G255" s="8">
        <v>7</v>
      </c>
      <c r="H255" s="8">
        <v>8</v>
      </c>
      <c r="I255" s="8">
        <v>9</v>
      </c>
      <c r="J255" s="8">
        <v>10</v>
      </c>
      <c r="K255" s="8">
        <v>11</v>
      </c>
      <c r="L255" s="8">
        <v>12</v>
      </c>
    </row>
    <row r="256" spans="1:12" ht="15">
      <c r="A256" s="8" t="s">
        <v>12</v>
      </c>
      <c r="B256" s="9" t="s">
        <v>12</v>
      </c>
      <c r="C256" s="9" t="s">
        <v>12</v>
      </c>
      <c r="D256" s="9" t="s">
        <v>12</v>
      </c>
      <c r="E256" s="9" t="s">
        <v>12</v>
      </c>
      <c r="F256" s="9" t="s">
        <v>12</v>
      </c>
      <c r="G256" s="9" t="s">
        <v>12</v>
      </c>
      <c r="H256" s="9" t="s">
        <v>12</v>
      </c>
      <c r="I256" s="9" t="s">
        <v>12</v>
      </c>
      <c r="J256" s="9" t="s">
        <v>12</v>
      </c>
      <c r="K256" s="9" t="s">
        <v>12</v>
      </c>
      <c r="L256" s="9" t="s">
        <v>12</v>
      </c>
    </row>
    <row r="257" spans="1:12" ht="15">
      <c r="A257" s="8" t="s">
        <v>12</v>
      </c>
      <c r="B257" s="8" t="s">
        <v>16</v>
      </c>
      <c r="C257" s="9" t="s">
        <v>12</v>
      </c>
      <c r="D257" s="9" t="s">
        <v>12</v>
      </c>
      <c r="E257" s="9" t="s">
        <v>12</v>
      </c>
      <c r="F257" s="9" t="s">
        <v>12</v>
      </c>
      <c r="G257" s="9" t="s">
        <v>12</v>
      </c>
      <c r="H257" s="9" t="s">
        <v>12</v>
      </c>
      <c r="I257" s="9" t="s">
        <v>12</v>
      </c>
      <c r="J257" s="9" t="s">
        <v>12</v>
      </c>
      <c r="K257" s="9" t="s">
        <v>12</v>
      </c>
      <c r="L257" s="9" t="s">
        <v>12</v>
      </c>
    </row>
    <row r="258" ht="2.25" customHeight="1"/>
    <row r="259" spans="1:9" ht="15">
      <c r="A259" s="36" t="s">
        <v>195</v>
      </c>
      <c r="B259" s="36"/>
      <c r="C259" s="36"/>
      <c r="D259" s="36"/>
      <c r="E259" s="36"/>
      <c r="F259" s="36"/>
      <c r="G259" s="36"/>
      <c r="H259" s="36"/>
      <c r="I259" s="36"/>
    </row>
    <row r="260" ht="15">
      <c r="A260" s="5" t="s">
        <v>6</v>
      </c>
    </row>
    <row r="261" ht="0.75" customHeight="1"/>
    <row r="262" spans="1:9" ht="21.75" customHeight="1">
      <c r="A262" s="34" t="s">
        <v>64</v>
      </c>
      <c r="B262" s="34" t="s">
        <v>35</v>
      </c>
      <c r="C262" s="34" t="s">
        <v>36</v>
      </c>
      <c r="D262" s="34" t="s">
        <v>153</v>
      </c>
      <c r="E262" s="34"/>
      <c r="F262" s="34"/>
      <c r="G262" s="34" t="s">
        <v>186</v>
      </c>
      <c r="H262" s="34"/>
      <c r="I262" s="34"/>
    </row>
    <row r="263" spans="1:9" ht="33" customHeight="1">
      <c r="A263" s="34"/>
      <c r="B263" s="34"/>
      <c r="C263" s="34"/>
      <c r="D263" s="8" t="s">
        <v>9</v>
      </c>
      <c r="E263" s="8" t="s">
        <v>10</v>
      </c>
      <c r="F263" s="8" t="s">
        <v>69</v>
      </c>
      <c r="G263" s="8" t="s">
        <v>9</v>
      </c>
      <c r="H263" s="8" t="s">
        <v>10</v>
      </c>
      <c r="I263" s="8" t="s">
        <v>61</v>
      </c>
    </row>
    <row r="264" spans="1:9" ht="15">
      <c r="A264" s="8">
        <v>1</v>
      </c>
      <c r="B264" s="8">
        <v>2</v>
      </c>
      <c r="C264" s="8">
        <v>3</v>
      </c>
      <c r="D264" s="8">
        <v>4</v>
      </c>
      <c r="E264" s="8">
        <v>5</v>
      </c>
      <c r="F264" s="8">
        <v>6</v>
      </c>
      <c r="G264" s="8">
        <v>7</v>
      </c>
      <c r="H264" s="8">
        <v>8</v>
      </c>
      <c r="I264" s="8">
        <v>9</v>
      </c>
    </row>
    <row r="265" spans="1:9" ht="15">
      <c r="A265" s="8" t="s">
        <v>12</v>
      </c>
      <c r="B265" s="9" t="s">
        <v>12</v>
      </c>
      <c r="C265" s="9" t="s">
        <v>12</v>
      </c>
      <c r="D265" s="9" t="s">
        <v>12</v>
      </c>
      <c r="E265" s="9" t="s">
        <v>12</v>
      </c>
      <c r="F265" s="9" t="s">
        <v>12</v>
      </c>
      <c r="G265" s="9" t="s">
        <v>12</v>
      </c>
      <c r="H265" s="9" t="s">
        <v>12</v>
      </c>
      <c r="I265" s="9" t="s">
        <v>12</v>
      </c>
    </row>
    <row r="266" spans="1:9" ht="15">
      <c r="A266" s="8" t="s">
        <v>12</v>
      </c>
      <c r="B266" s="8" t="s">
        <v>16</v>
      </c>
      <c r="C266" s="9" t="s">
        <v>12</v>
      </c>
      <c r="D266" s="9" t="s">
        <v>12</v>
      </c>
      <c r="E266" s="9" t="s">
        <v>12</v>
      </c>
      <c r="F266" s="9" t="s">
        <v>12</v>
      </c>
      <c r="G266" s="9" t="s">
        <v>12</v>
      </c>
      <c r="H266" s="9" t="s">
        <v>12</v>
      </c>
      <c r="I266" s="9" t="s">
        <v>12</v>
      </c>
    </row>
    <row r="267" ht="15" hidden="1"/>
    <row r="268" ht="15" hidden="1"/>
    <row r="269" spans="1:13" ht="15">
      <c r="A269" s="36" t="s">
        <v>196</v>
      </c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ht="15">
      <c r="A270" s="5" t="s">
        <v>6</v>
      </c>
    </row>
    <row r="271" ht="15" hidden="1"/>
    <row r="272" ht="15" hidden="1"/>
    <row r="273" spans="1:13" ht="120" customHeight="1">
      <c r="A273" s="60" t="s">
        <v>72</v>
      </c>
      <c r="B273" s="60" t="s">
        <v>71</v>
      </c>
      <c r="C273" s="34" t="s">
        <v>37</v>
      </c>
      <c r="D273" s="34" t="s">
        <v>177</v>
      </c>
      <c r="E273" s="34"/>
      <c r="F273" s="34" t="s">
        <v>178</v>
      </c>
      <c r="G273" s="34"/>
      <c r="H273" s="34" t="s">
        <v>179</v>
      </c>
      <c r="I273" s="34"/>
      <c r="J273" s="34" t="s">
        <v>153</v>
      </c>
      <c r="K273" s="34"/>
      <c r="L273" s="34" t="s">
        <v>186</v>
      </c>
      <c r="M273" s="34"/>
    </row>
    <row r="274" spans="1:13" ht="124.5" customHeight="1">
      <c r="A274" s="61"/>
      <c r="B274" s="61"/>
      <c r="C274" s="34"/>
      <c r="D274" s="8" t="s">
        <v>39</v>
      </c>
      <c r="E274" s="8" t="s">
        <v>38</v>
      </c>
      <c r="F274" s="8" t="s">
        <v>39</v>
      </c>
      <c r="G274" s="8" t="s">
        <v>38</v>
      </c>
      <c r="H274" s="8" t="s">
        <v>39</v>
      </c>
      <c r="I274" s="8" t="s">
        <v>38</v>
      </c>
      <c r="J274" s="8" t="s">
        <v>39</v>
      </c>
      <c r="K274" s="8" t="s">
        <v>38</v>
      </c>
      <c r="L274" s="8" t="s">
        <v>39</v>
      </c>
      <c r="M274" s="8" t="s">
        <v>38</v>
      </c>
    </row>
    <row r="275" spans="1:13" ht="15">
      <c r="A275" s="8">
        <v>1</v>
      </c>
      <c r="B275" s="8">
        <v>2</v>
      </c>
      <c r="C275" s="8">
        <v>3</v>
      </c>
      <c r="D275" s="8">
        <v>4</v>
      </c>
      <c r="E275" s="8">
        <v>5</v>
      </c>
      <c r="F275" s="8">
        <v>6</v>
      </c>
      <c r="G275" s="8">
        <v>7</v>
      </c>
      <c r="H275" s="8">
        <v>8</v>
      </c>
      <c r="I275" s="8">
        <v>9</v>
      </c>
      <c r="J275" s="8">
        <v>10</v>
      </c>
      <c r="K275" s="8">
        <v>11</v>
      </c>
      <c r="L275" s="8">
        <v>12</v>
      </c>
      <c r="M275" s="8">
        <v>13</v>
      </c>
    </row>
    <row r="276" spans="1:13" ht="15" customHeight="1" hidden="1">
      <c r="A276" s="45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3"/>
    </row>
    <row r="277" spans="1:13" ht="12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</row>
    <row r="278" spans="1:13" ht="15" customHeight="1" hidden="1">
      <c r="A278" s="41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54"/>
    </row>
    <row r="279" spans="1:13" ht="15" customHeight="1" hidden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</row>
    <row r="280" spans="1:13" ht="15" hidden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</row>
    <row r="281" spans="1:13" ht="15" customHeight="1">
      <c r="A281" s="45" t="s">
        <v>122</v>
      </c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3"/>
    </row>
    <row r="282" spans="1:13" ht="15">
      <c r="A282" s="8"/>
      <c r="B282" s="8"/>
      <c r="C282" s="8"/>
      <c r="D282" s="8">
        <v>483818</v>
      </c>
      <c r="E282" s="8">
        <v>100</v>
      </c>
      <c r="F282" s="8">
        <v>310360</v>
      </c>
      <c r="G282" s="8">
        <v>100</v>
      </c>
      <c r="H282" s="8"/>
      <c r="I282" s="8"/>
      <c r="J282" s="8"/>
      <c r="K282" s="8"/>
      <c r="L282" s="8"/>
      <c r="M282" s="8"/>
    </row>
    <row r="283" spans="1:13" ht="15">
      <c r="A283" s="45" t="s">
        <v>121</v>
      </c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7"/>
    </row>
    <row r="284" spans="1:13" ht="15">
      <c r="A284" s="20"/>
      <c r="B284" s="8"/>
      <c r="C284" s="8" t="s">
        <v>12</v>
      </c>
      <c r="D284" s="8">
        <v>212000</v>
      </c>
      <c r="E284" s="8">
        <v>100</v>
      </c>
      <c r="F284" s="8"/>
      <c r="G284" s="21"/>
      <c r="H284" s="21"/>
      <c r="I284" s="21"/>
      <c r="J284" s="21"/>
      <c r="K284" s="21"/>
      <c r="L284" s="21"/>
      <c r="M284" s="22"/>
    </row>
    <row r="285" spans="1:13" ht="15">
      <c r="A285" s="41" t="s">
        <v>161</v>
      </c>
      <c r="B285" s="42"/>
      <c r="C285" s="42"/>
      <c r="D285" s="42"/>
      <c r="E285" s="43"/>
      <c r="F285" s="43"/>
      <c r="G285" s="43"/>
      <c r="H285" s="43"/>
      <c r="I285" s="43"/>
      <c r="J285" s="43"/>
      <c r="K285" s="43"/>
      <c r="L285" s="43"/>
      <c r="M285" s="44"/>
    </row>
    <row r="286" spans="1:13" ht="15">
      <c r="A286" s="20"/>
      <c r="B286" s="8"/>
      <c r="C286" s="21"/>
      <c r="D286" s="21"/>
      <c r="E286" s="21"/>
      <c r="F286" s="21">
        <v>68400</v>
      </c>
      <c r="G286" s="21">
        <v>100</v>
      </c>
      <c r="H286" s="8"/>
      <c r="I286" s="21"/>
      <c r="J286" s="21"/>
      <c r="K286" s="21"/>
      <c r="L286" s="21"/>
      <c r="M286" s="22"/>
    </row>
    <row r="287" spans="1:13" ht="15">
      <c r="A287" s="41" t="s">
        <v>163</v>
      </c>
      <c r="B287" s="42"/>
      <c r="C287" s="42"/>
      <c r="D287" s="42"/>
      <c r="E287" s="43"/>
      <c r="F287" s="43"/>
      <c r="G287" s="43"/>
      <c r="H287" s="43"/>
      <c r="I287" s="43"/>
      <c r="J287" s="43"/>
      <c r="K287" s="43"/>
      <c r="L287" s="43"/>
      <c r="M287" s="44"/>
    </row>
    <row r="288" spans="1:13" ht="15">
      <c r="A288" s="20"/>
      <c r="B288" s="8"/>
      <c r="C288" s="23"/>
      <c r="D288" s="23"/>
      <c r="E288" s="23"/>
      <c r="F288" s="23">
        <v>18000</v>
      </c>
      <c r="G288" s="23">
        <v>100</v>
      </c>
      <c r="H288" s="8"/>
      <c r="I288" s="23"/>
      <c r="J288" s="23"/>
      <c r="K288" s="23"/>
      <c r="L288" s="23"/>
      <c r="M288" s="23"/>
    </row>
    <row r="289" spans="1:13" ht="15">
      <c r="A289" s="8" t="s">
        <v>162</v>
      </c>
      <c r="B289" s="8"/>
      <c r="C289" s="8" t="s">
        <v>12</v>
      </c>
      <c r="D289" s="8">
        <f>D282+D284</f>
        <v>695818</v>
      </c>
      <c r="E289" s="8" t="s">
        <v>12</v>
      </c>
      <c r="F289" s="17">
        <f>F282+F284+F286+F288</f>
        <v>396760</v>
      </c>
      <c r="G289" s="8" t="s">
        <v>12</v>
      </c>
      <c r="H289" s="8">
        <f>H277+H286+H288</f>
        <v>0</v>
      </c>
      <c r="I289" s="8" t="s">
        <v>12</v>
      </c>
      <c r="J289" s="8" t="s">
        <v>12</v>
      </c>
      <c r="K289" s="8" t="s">
        <v>12</v>
      </c>
      <c r="L289" s="8" t="s">
        <v>12</v>
      </c>
      <c r="M289" s="8" t="s">
        <v>12</v>
      </c>
    </row>
    <row r="290" ht="2.25" customHeight="1"/>
    <row r="291" ht="15" hidden="1"/>
    <row r="292" spans="1:10" ht="34.5" customHeight="1">
      <c r="A292" s="35" t="s">
        <v>40</v>
      </c>
      <c r="B292" s="35"/>
      <c r="C292" s="35"/>
      <c r="D292" s="35"/>
      <c r="E292" s="35"/>
      <c r="F292" s="35"/>
      <c r="G292" s="35"/>
      <c r="H292" s="35"/>
      <c r="I292" s="35"/>
      <c r="J292" s="35"/>
    </row>
    <row r="293" spans="1:10" ht="14.25" customHeight="1">
      <c r="A293" s="35" t="s">
        <v>197</v>
      </c>
      <c r="B293" s="35"/>
      <c r="C293" s="35"/>
      <c r="D293" s="35"/>
      <c r="E293" s="35"/>
      <c r="F293" s="35"/>
      <c r="G293" s="35"/>
      <c r="H293" s="35"/>
      <c r="I293" s="35"/>
      <c r="J293" s="35"/>
    </row>
    <row r="294" spans="1:11" ht="12.75" customHeight="1">
      <c r="A294" s="35" t="s">
        <v>198</v>
      </c>
      <c r="B294" s="35"/>
      <c r="C294" s="35"/>
      <c r="D294" s="35"/>
      <c r="E294" s="35"/>
      <c r="F294" s="35"/>
      <c r="G294" s="35"/>
      <c r="H294" s="35"/>
      <c r="I294" s="35"/>
      <c r="J294" s="35"/>
      <c r="K294" s="5" t="s">
        <v>6</v>
      </c>
    </row>
    <row r="295" ht="2.25" customHeight="1">
      <c r="A295" s="5"/>
    </row>
    <row r="296" ht="15" hidden="1"/>
    <row r="297" ht="15" hidden="1"/>
    <row r="298" spans="1:10" ht="72.75" customHeight="1">
      <c r="A298" s="34" t="s">
        <v>41</v>
      </c>
      <c r="B298" s="34" t="s">
        <v>8</v>
      </c>
      <c r="C298" s="34" t="s">
        <v>42</v>
      </c>
      <c r="D298" s="34" t="s">
        <v>73</v>
      </c>
      <c r="E298" s="34" t="s">
        <v>43</v>
      </c>
      <c r="F298" s="34" t="s">
        <v>44</v>
      </c>
      <c r="G298" s="34" t="s">
        <v>74</v>
      </c>
      <c r="H298" s="34" t="s">
        <v>45</v>
      </c>
      <c r="I298" s="34"/>
      <c r="J298" s="34" t="s">
        <v>75</v>
      </c>
    </row>
    <row r="299" spans="1:10" ht="30">
      <c r="A299" s="34"/>
      <c r="B299" s="34"/>
      <c r="C299" s="34"/>
      <c r="D299" s="34"/>
      <c r="E299" s="34"/>
      <c r="F299" s="34"/>
      <c r="G299" s="34"/>
      <c r="H299" s="8" t="s">
        <v>46</v>
      </c>
      <c r="I299" s="8" t="s">
        <v>47</v>
      </c>
      <c r="J299" s="34"/>
    </row>
    <row r="300" spans="1:10" ht="15">
      <c r="A300" s="8">
        <v>1</v>
      </c>
      <c r="B300" s="8">
        <v>2</v>
      </c>
      <c r="C300" s="8">
        <v>3</v>
      </c>
      <c r="D300" s="8">
        <v>4</v>
      </c>
      <c r="E300" s="8">
        <v>5</v>
      </c>
      <c r="F300" s="8">
        <v>6</v>
      </c>
      <c r="G300" s="8">
        <v>7</v>
      </c>
      <c r="H300" s="8">
        <v>8</v>
      </c>
      <c r="I300" s="8">
        <v>9</v>
      </c>
      <c r="J300" s="8">
        <v>10</v>
      </c>
    </row>
    <row r="301" spans="1:10" ht="30">
      <c r="A301" s="9">
        <v>2100</v>
      </c>
      <c r="B301" s="9" t="s">
        <v>82</v>
      </c>
      <c r="C301" s="9">
        <f>C302+C303</f>
        <v>13768700</v>
      </c>
      <c r="D301" s="9">
        <f>D302+D303</f>
        <v>13768696</v>
      </c>
      <c r="E301" s="8"/>
      <c r="F301" s="8"/>
      <c r="G301" s="8"/>
      <c r="H301" s="8"/>
      <c r="I301" s="8"/>
      <c r="J301" s="8">
        <f>D301+F301</f>
        <v>13768696</v>
      </c>
    </row>
    <row r="302" spans="1:10" ht="15">
      <c r="A302" s="9">
        <v>2111</v>
      </c>
      <c r="B302" s="9" t="s">
        <v>83</v>
      </c>
      <c r="C302" s="8">
        <v>11317800</v>
      </c>
      <c r="D302" s="9">
        <v>11317798</v>
      </c>
      <c r="E302" s="8"/>
      <c r="F302" s="8"/>
      <c r="G302" s="8"/>
      <c r="H302" s="8"/>
      <c r="I302" s="8"/>
      <c r="J302" s="8">
        <f aca="true" t="shared" si="14" ref="J302:J317">D302+F302</f>
        <v>11317798</v>
      </c>
    </row>
    <row r="303" spans="1:10" ht="15">
      <c r="A303" s="9">
        <v>2120</v>
      </c>
      <c r="B303" s="9" t="s">
        <v>84</v>
      </c>
      <c r="C303" s="8">
        <v>2450900</v>
      </c>
      <c r="D303" s="9">
        <v>2450898</v>
      </c>
      <c r="E303" s="8"/>
      <c r="F303" s="8"/>
      <c r="G303" s="8"/>
      <c r="H303" s="8"/>
      <c r="I303" s="8"/>
      <c r="J303" s="8">
        <f t="shared" si="14"/>
        <v>2450898</v>
      </c>
    </row>
    <row r="304" spans="1:10" ht="15">
      <c r="A304" s="9">
        <v>2200</v>
      </c>
      <c r="B304" s="9" t="s">
        <v>85</v>
      </c>
      <c r="C304" s="9">
        <f>C305+C306+C307+C308+C314</f>
        <v>1403070</v>
      </c>
      <c r="D304" s="9">
        <f>D305+D306+D307+D308+D314</f>
        <v>1402031</v>
      </c>
      <c r="E304" s="8"/>
      <c r="F304" s="8"/>
      <c r="G304" s="8"/>
      <c r="H304" s="8"/>
      <c r="I304" s="8"/>
      <c r="J304" s="8">
        <f t="shared" si="14"/>
        <v>1402031</v>
      </c>
    </row>
    <row r="305" spans="1:10" ht="30">
      <c r="A305" s="9">
        <v>2210</v>
      </c>
      <c r="B305" s="9" t="s">
        <v>86</v>
      </c>
      <c r="C305" s="8">
        <v>8400</v>
      </c>
      <c r="D305" s="9">
        <v>7909</v>
      </c>
      <c r="E305" s="8"/>
      <c r="F305" s="8"/>
      <c r="G305" s="8"/>
      <c r="H305" s="8"/>
      <c r="I305" s="8"/>
      <c r="J305" s="8">
        <f t="shared" si="14"/>
        <v>7909</v>
      </c>
    </row>
    <row r="306" spans="1:10" ht="15">
      <c r="A306" s="9">
        <v>2240</v>
      </c>
      <c r="B306" s="9" t="s">
        <v>87</v>
      </c>
      <c r="C306" s="8">
        <v>30000</v>
      </c>
      <c r="D306" s="9">
        <v>29516</v>
      </c>
      <c r="E306" s="8"/>
      <c r="F306" s="8"/>
      <c r="G306" s="8"/>
      <c r="H306" s="8"/>
      <c r="I306" s="8"/>
      <c r="J306" s="8">
        <f t="shared" si="14"/>
        <v>29516</v>
      </c>
    </row>
    <row r="307" spans="1:10" ht="15">
      <c r="A307" s="9">
        <v>2250</v>
      </c>
      <c r="B307" s="9" t="s">
        <v>88</v>
      </c>
      <c r="C307" s="8"/>
      <c r="D307" s="9"/>
      <c r="E307" s="8"/>
      <c r="F307" s="8"/>
      <c r="G307" s="8"/>
      <c r="H307" s="8"/>
      <c r="I307" s="8"/>
      <c r="J307" s="8"/>
    </row>
    <row r="308" spans="1:10" ht="30">
      <c r="A308" s="13">
        <v>2270</v>
      </c>
      <c r="B308" s="9" t="s">
        <v>89</v>
      </c>
      <c r="C308" s="13">
        <f>C309+C310+C311</f>
        <v>1364670</v>
      </c>
      <c r="D308" s="13">
        <f>D309+D310+D311</f>
        <v>1364606</v>
      </c>
      <c r="E308" s="8"/>
      <c r="F308" s="8"/>
      <c r="G308" s="8"/>
      <c r="H308" s="8"/>
      <c r="I308" s="8"/>
      <c r="J308" s="8">
        <f t="shared" si="14"/>
        <v>1364606</v>
      </c>
    </row>
    <row r="309" spans="1:10" ht="15">
      <c r="A309" s="13">
        <v>2271</v>
      </c>
      <c r="B309" s="9" t="s">
        <v>90</v>
      </c>
      <c r="C309" s="8">
        <v>1235200</v>
      </c>
      <c r="D309" s="8">
        <v>1235136</v>
      </c>
      <c r="E309" s="8"/>
      <c r="F309" s="8"/>
      <c r="G309" s="8"/>
      <c r="H309" s="8"/>
      <c r="I309" s="8"/>
      <c r="J309" s="8">
        <f t="shared" si="14"/>
        <v>1235136</v>
      </c>
    </row>
    <row r="310" spans="1:10" ht="15">
      <c r="A310" s="13">
        <v>2272</v>
      </c>
      <c r="B310" s="9" t="s">
        <v>92</v>
      </c>
      <c r="C310" s="8">
        <v>18670</v>
      </c>
      <c r="D310" s="8">
        <v>18670</v>
      </c>
      <c r="E310" s="8"/>
      <c r="F310" s="8"/>
      <c r="G310" s="8"/>
      <c r="H310" s="8"/>
      <c r="I310" s="8"/>
      <c r="J310" s="8">
        <f t="shared" si="14"/>
        <v>18670</v>
      </c>
    </row>
    <row r="311" spans="1:10" ht="15">
      <c r="A311" s="13">
        <v>2273</v>
      </c>
      <c r="B311" s="9" t="s">
        <v>91</v>
      </c>
      <c r="C311" s="8">
        <v>110800</v>
      </c>
      <c r="D311" s="8">
        <v>110800</v>
      </c>
      <c r="E311" s="8"/>
      <c r="F311" s="8"/>
      <c r="G311" s="8"/>
      <c r="H311" s="8"/>
      <c r="I311" s="8"/>
      <c r="J311" s="8">
        <f t="shared" si="14"/>
        <v>110800</v>
      </c>
    </row>
    <row r="312" spans="1:10" ht="30">
      <c r="A312" s="13">
        <v>2275</v>
      </c>
      <c r="B312" s="9" t="s">
        <v>157</v>
      </c>
      <c r="C312" s="8"/>
      <c r="D312" s="8"/>
      <c r="E312" s="8"/>
      <c r="F312" s="8"/>
      <c r="G312" s="8"/>
      <c r="H312" s="8"/>
      <c r="I312" s="8"/>
      <c r="J312" s="8"/>
    </row>
    <row r="313" spans="1:10" ht="14.25" customHeight="1">
      <c r="A313" s="13">
        <v>2730</v>
      </c>
      <c r="B313" s="9" t="s">
        <v>93</v>
      </c>
      <c r="C313" s="8"/>
      <c r="D313" s="8"/>
      <c r="E313" s="8"/>
      <c r="F313" s="8"/>
      <c r="G313" s="8"/>
      <c r="H313" s="8"/>
      <c r="I313" s="8"/>
      <c r="J313" s="8">
        <f t="shared" si="14"/>
        <v>0</v>
      </c>
    </row>
    <row r="314" spans="1:10" ht="45" hidden="1">
      <c r="A314" s="13">
        <v>2282</v>
      </c>
      <c r="B314" s="9" t="s">
        <v>94</v>
      </c>
      <c r="C314" s="8"/>
      <c r="D314" s="8"/>
      <c r="E314" s="8"/>
      <c r="F314" s="8"/>
      <c r="G314" s="8"/>
      <c r="H314" s="8"/>
      <c r="I314" s="8"/>
      <c r="J314" s="8">
        <f t="shared" si="14"/>
        <v>0</v>
      </c>
    </row>
    <row r="315" spans="1:10" ht="15" hidden="1">
      <c r="A315" s="13">
        <v>2800</v>
      </c>
      <c r="B315" s="9" t="s">
        <v>111</v>
      </c>
      <c r="C315" s="8"/>
      <c r="D315" s="8"/>
      <c r="E315" s="8"/>
      <c r="F315" s="8"/>
      <c r="G315" s="8"/>
      <c r="H315" s="8"/>
      <c r="I315" s="8"/>
      <c r="J315" s="8">
        <f t="shared" si="14"/>
        <v>0</v>
      </c>
    </row>
    <row r="316" spans="1:10" ht="45" hidden="1">
      <c r="A316" s="13">
        <v>3110</v>
      </c>
      <c r="B316" s="9" t="s">
        <v>95</v>
      </c>
      <c r="C316" s="8"/>
      <c r="D316" s="8"/>
      <c r="E316" s="8"/>
      <c r="F316" s="8"/>
      <c r="G316" s="8"/>
      <c r="H316" s="8"/>
      <c r="I316" s="8"/>
      <c r="J316" s="8">
        <f t="shared" si="14"/>
        <v>0</v>
      </c>
    </row>
    <row r="317" spans="1:10" ht="15">
      <c r="A317" s="13">
        <v>3132</v>
      </c>
      <c r="B317" s="9" t="s">
        <v>96</v>
      </c>
      <c r="C317" s="8"/>
      <c r="D317" s="8"/>
      <c r="E317" s="8"/>
      <c r="F317" s="8"/>
      <c r="G317" s="8"/>
      <c r="H317" s="8"/>
      <c r="I317" s="8"/>
      <c r="J317" s="8">
        <f t="shared" si="14"/>
        <v>0</v>
      </c>
    </row>
    <row r="318" spans="1:10" ht="15">
      <c r="A318" s="8"/>
      <c r="B318" s="8" t="s">
        <v>16</v>
      </c>
      <c r="C318" s="8">
        <f>C301+C304+C313+C316+C317</f>
        <v>15171770</v>
      </c>
      <c r="D318" s="8">
        <f>D301+D304+D313+D316+D317</f>
        <v>15170727</v>
      </c>
      <c r="E318" s="8"/>
      <c r="F318" s="8"/>
      <c r="G318" s="8"/>
      <c r="H318" s="8"/>
      <c r="I318" s="8"/>
      <c r="J318" s="8">
        <f>J301+J304+J313+J316+J317</f>
        <v>15170727</v>
      </c>
    </row>
    <row r="319" spans="1:10" ht="15" hidden="1">
      <c r="A319" s="8" t="s">
        <v>12</v>
      </c>
      <c r="B319" s="8" t="s">
        <v>12</v>
      </c>
      <c r="C319" s="8" t="s">
        <v>12</v>
      </c>
      <c r="D319" s="8" t="s">
        <v>12</v>
      </c>
      <c r="E319" s="8" t="s">
        <v>12</v>
      </c>
      <c r="F319" s="8" t="s">
        <v>12</v>
      </c>
      <c r="G319" s="8" t="s">
        <v>12</v>
      </c>
      <c r="H319" s="8" t="s">
        <v>12</v>
      </c>
      <c r="I319" s="8" t="s">
        <v>12</v>
      </c>
      <c r="J319" s="8" t="s">
        <v>12</v>
      </c>
    </row>
    <row r="320" spans="1:10" ht="14.25" customHeight="1">
      <c r="A320" s="8" t="s">
        <v>12</v>
      </c>
      <c r="B320" s="8"/>
      <c r="C320" s="8" t="s">
        <v>12</v>
      </c>
      <c r="D320" s="8" t="s">
        <v>12</v>
      </c>
      <c r="E320" s="8" t="s">
        <v>12</v>
      </c>
      <c r="F320" s="8" t="s">
        <v>12</v>
      </c>
      <c r="G320" s="8" t="s">
        <v>12</v>
      </c>
      <c r="H320" s="8" t="s">
        <v>12</v>
      </c>
      <c r="I320" s="8" t="s">
        <v>12</v>
      </c>
      <c r="J320" s="8" t="s">
        <v>12</v>
      </c>
    </row>
    <row r="321" ht="15" hidden="1"/>
    <row r="322" ht="15" hidden="1"/>
    <row r="323" spans="1:12" ht="15">
      <c r="A323" s="36" t="s">
        <v>199</v>
      </c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</row>
    <row r="324" ht="15">
      <c r="A324" s="5" t="s">
        <v>6</v>
      </c>
    </row>
    <row r="325" ht="15" hidden="1"/>
    <row r="326" ht="15" hidden="1"/>
    <row r="327" spans="1:12" ht="15">
      <c r="A327" s="34" t="s">
        <v>41</v>
      </c>
      <c r="B327" s="34" t="s">
        <v>8</v>
      </c>
      <c r="C327" s="34" t="s">
        <v>107</v>
      </c>
      <c r="D327" s="34"/>
      <c r="E327" s="34"/>
      <c r="F327" s="34"/>
      <c r="G327" s="34"/>
      <c r="H327" s="34" t="s">
        <v>108</v>
      </c>
      <c r="I327" s="34"/>
      <c r="J327" s="34"/>
      <c r="K327" s="34"/>
      <c r="L327" s="34"/>
    </row>
    <row r="328" spans="1:12" ht="150.75" customHeight="1">
      <c r="A328" s="34"/>
      <c r="B328" s="34"/>
      <c r="C328" s="34" t="s">
        <v>48</v>
      </c>
      <c r="D328" s="34" t="s">
        <v>49</v>
      </c>
      <c r="E328" s="34" t="s">
        <v>50</v>
      </c>
      <c r="F328" s="34"/>
      <c r="G328" s="34" t="s">
        <v>76</v>
      </c>
      <c r="H328" s="34" t="s">
        <v>51</v>
      </c>
      <c r="I328" s="34" t="s">
        <v>77</v>
      </c>
      <c r="J328" s="34" t="s">
        <v>50</v>
      </c>
      <c r="K328" s="34"/>
      <c r="L328" s="34" t="s">
        <v>78</v>
      </c>
    </row>
    <row r="329" spans="1:12" ht="30">
      <c r="A329" s="34"/>
      <c r="B329" s="34"/>
      <c r="C329" s="34"/>
      <c r="D329" s="34"/>
      <c r="E329" s="8" t="s">
        <v>46</v>
      </c>
      <c r="F329" s="8" t="s">
        <v>47</v>
      </c>
      <c r="G329" s="34"/>
      <c r="H329" s="34"/>
      <c r="I329" s="34"/>
      <c r="J329" s="8" t="s">
        <v>46</v>
      </c>
      <c r="K329" s="8" t="s">
        <v>47</v>
      </c>
      <c r="L329" s="34"/>
    </row>
    <row r="330" spans="1:12" ht="15">
      <c r="A330" s="8">
        <v>1</v>
      </c>
      <c r="B330" s="8">
        <v>2</v>
      </c>
      <c r="C330" s="8">
        <v>3</v>
      </c>
      <c r="D330" s="8">
        <v>4</v>
      </c>
      <c r="E330" s="8">
        <v>5</v>
      </c>
      <c r="F330" s="8">
        <v>6</v>
      </c>
      <c r="G330" s="8">
        <v>7</v>
      </c>
      <c r="H330" s="8">
        <v>8</v>
      </c>
      <c r="I330" s="8">
        <v>9</v>
      </c>
      <c r="J330" s="8">
        <v>10</v>
      </c>
      <c r="K330" s="8">
        <v>11</v>
      </c>
      <c r="L330" s="8">
        <v>12</v>
      </c>
    </row>
    <row r="331" spans="1:12" ht="30">
      <c r="A331" s="9">
        <v>2100</v>
      </c>
      <c r="B331" s="9" t="s">
        <v>82</v>
      </c>
      <c r="C331" s="9">
        <f>C332+C333</f>
        <v>15363230</v>
      </c>
      <c r="D331" s="8"/>
      <c r="E331" s="8"/>
      <c r="F331" s="8"/>
      <c r="G331" s="8">
        <f>C331-E331</f>
        <v>15363230</v>
      </c>
      <c r="H331" s="9">
        <f>H332+H333</f>
        <v>17652740</v>
      </c>
      <c r="I331" s="8"/>
      <c r="J331" s="8"/>
      <c r="K331" s="8"/>
      <c r="L331" s="8">
        <f>H331-J331</f>
        <v>17652740</v>
      </c>
    </row>
    <row r="332" spans="1:12" ht="15">
      <c r="A332" s="9">
        <v>2111</v>
      </c>
      <c r="B332" s="9" t="s">
        <v>83</v>
      </c>
      <c r="C332" s="9">
        <v>12636907</v>
      </c>
      <c r="D332" s="8"/>
      <c r="E332" s="8"/>
      <c r="F332" s="8"/>
      <c r="G332" s="8">
        <f aca="true" t="shared" si="15" ref="G332:G342">C332-E332</f>
        <v>12636907</v>
      </c>
      <c r="H332" s="9">
        <v>14469460</v>
      </c>
      <c r="I332" s="8"/>
      <c r="J332" s="8"/>
      <c r="K332" s="8"/>
      <c r="L332" s="8">
        <f aca="true" t="shared" si="16" ref="L332:L342">H332-J332</f>
        <v>14469460</v>
      </c>
    </row>
    <row r="333" spans="1:12" ht="15">
      <c r="A333" s="9">
        <v>2120</v>
      </c>
      <c r="B333" s="9" t="s">
        <v>84</v>
      </c>
      <c r="C333" s="9">
        <v>2726323</v>
      </c>
      <c r="D333" s="8"/>
      <c r="E333" s="8"/>
      <c r="F333" s="8"/>
      <c r="G333" s="8">
        <f t="shared" si="15"/>
        <v>2726323</v>
      </c>
      <c r="H333" s="9">
        <v>3183280</v>
      </c>
      <c r="I333" s="8"/>
      <c r="J333" s="8"/>
      <c r="K333" s="8"/>
      <c r="L333" s="8">
        <f t="shared" si="16"/>
        <v>3183280</v>
      </c>
    </row>
    <row r="334" spans="1:12" ht="15">
      <c r="A334" s="9">
        <v>2200</v>
      </c>
      <c r="B334" s="9" t="s">
        <v>85</v>
      </c>
      <c r="C334" s="9">
        <f>C335+C336+C337+C338+C344</f>
        <v>1465753</v>
      </c>
      <c r="D334" s="8"/>
      <c r="E334" s="8"/>
      <c r="F334" s="8"/>
      <c r="G334" s="8">
        <f t="shared" si="15"/>
        <v>1465753</v>
      </c>
      <c r="H334" s="9">
        <f>H335+H336+H337+H338+H344</f>
        <v>1521900</v>
      </c>
      <c r="I334" s="8"/>
      <c r="J334" s="8"/>
      <c r="K334" s="8"/>
      <c r="L334" s="8">
        <f t="shared" si="16"/>
        <v>1521900</v>
      </c>
    </row>
    <row r="335" spans="1:12" ht="30">
      <c r="A335" s="9">
        <v>2210</v>
      </c>
      <c r="B335" s="9" t="s">
        <v>86</v>
      </c>
      <c r="C335" s="9">
        <v>54444</v>
      </c>
      <c r="D335" s="8"/>
      <c r="E335" s="8"/>
      <c r="F335" s="8"/>
      <c r="G335" s="8">
        <f t="shared" si="15"/>
        <v>54444</v>
      </c>
      <c r="H335" s="9">
        <v>55000</v>
      </c>
      <c r="I335" s="8"/>
      <c r="J335" s="8"/>
      <c r="K335" s="8"/>
      <c r="L335" s="8">
        <f t="shared" si="16"/>
        <v>55000</v>
      </c>
    </row>
    <row r="336" spans="1:12" ht="15">
      <c r="A336" s="9">
        <v>2240</v>
      </c>
      <c r="B336" s="9" t="s">
        <v>87</v>
      </c>
      <c r="C336" s="9">
        <v>52909</v>
      </c>
      <c r="D336" s="8"/>
      <c r="E336" s="8"/>
      <c r="F336" s="8"/>
      <c r="G336" s="8">
        <f t="shared" si="15"/>
        <v>52909</v>
      </c>
      <c r="H336" s="9">
        <v>81300</v>
      </c>
      <c r="I336" s="8"/>
      <c r="J336" s="8"/>
      <c r="K336" s="8"/>
      <c r="L336" s="8">
        <f t="shared" si="16"/>
        <v>81300</v>
      </c>
    </row>
    <row r="337" spans="1:12" ht="15">
      <c r="A337" s="9">
        <v>2250</v>
      </c>
      <c r="B337" s="9" t="s">
        <v>88</v>
      </c>
      <c r="C337" s="9"/>
      <c r="D337" s="8"/>
      <c r="E337" s="8"/>
      <c r="F337" s="8"/>
      <c r="G337" s="8">
        <f t="shared" si="15"/>
        <v>0</v>
      </c>
      <c r="H337" s="9"/>
      <c r="I337" s="8"/>
      <c r="J337" s="8"/>
      <c r="K337" s="8"/>
      <c r="L337" s="8">
        <f t="shared" si="16"/>
        <v>0</v>
      </c>
    </row>
    <row r="338" spans="1:12" ht="27.75" customHeight="1">
      <c r="A338" s="13">
        <v>2270</v>
      </c>
      <c r="B338" s="9" t="s">
        <v>89</v>
      </c>
      <c r="C338" s="13">
        <f>C339+C340+C341+C342</f>
        <v>1358400</v>
      </c>
      <c r="D338" s="8"/>
      <c r="E338" s="8"/>
      <c r="F338" s="8"/>
      <c r="G338" s="8">
        <f t="shared" si="15"/>
        <v>1358400</v>
      </c>
      <c r="H338" s="13">
        <f>H339+H340+H341+H342</f>
        <v>1385600</v>
      </c>
      <c r="I338" s="8"/>
      <c r="J338" s="8"/>
      <c r="K338" s="8"/>
      <c r="L338" s="8">
        <f t="shared" si="16"/>
        <v>1385600</v>
      </c>
    </row>
    <row r="339" spans="1:12" ht="15">
      <c r="A339" s="13">
        <v>2271</v>
      </c>
      <c r="B339" s="9" t="s">
        <v>90</v>
      </c>
      <c r="C339" s="8">
        <v>1112600</v>
      </c>
      <c r="D339" s="8"/>
      <c r="E339" s="8"/>
      <c r="F339" s="8"/>
      <c r="G339" s="8">
        <f t="shared" si="15"/>
        <v>1112600</v>
      </c>
      <c r="H339" s="8">
        <v>1153900</v>
      </c>
      <c r="I339" s="8"/>
      <c r="J339" s="8"/>
      <c r="K339" s="8"/>
      <c r="L339" s="8">
        <f t="shared" si="16"/>
        <v>1153900</v>
      </c>
    </row>
    <row r="340" spans="1:12" ht="15">
      <c r="A340" s="13">
        <v>2272</v>
      </c>
      <c r="B340" s="9" t="s">
        <v>92</v>
      </c>
      <c r="C340" s="8">
        <v>24300</v>
      </c>
      <c r="D340" s="8"/>
      <c r="E340" s="8"/>
      <c r="F340" s="8"/>
      <c r="G340" s="8">
        <f t="shared" si="15"/>
        <v>24300</v>
      </c>
      <c r="H340" s="8">
        <v>25500</v>
      </c>
      <c r="I340" s="8"/>
      <c r="J340" s="8"/>
      <c r="K340" s="8"/>
      <c r="L340" s="8">
        <f t="shared" si="16"/>
        <v>25500</v>
      </c>
    </row>
    <row r="341" spans="1:12" ht="15">
      <c r="A341" s="13">
        <v>2273</v>
      </c>
      <c r="B341" s="9" t="s">
        <v>91</v>
      </c>
      <c r="C341" s="8">
        <v>207100</v>
      </c>
      <c r="D341" s="8"/>
      <c r="E341" s="8"/>
      <c r="F341" s="8"/>
      <c r="G341" s="8">
        <f t="shared" si="15"/>
        <v>207100</v>
      </c>
      <c r="H341" s="8">
        <v>191100</v>
      </c>
      <c r="I341" s="8"/>
      <c r="J341" s="8"/>
      <c r="K341" s="8"/>
      <c r="L341" s="8">
        <f t="shared" si="16"/>
        <v>191100</v>
      </c>
    </row>
    <row r="342" spans="1:12" ht="24.75" customHeight="1">
      <c r="A342" s="13">
        <v>2275</v>
      </c>
      <c r="B342" s="9" t="s">
        <v>157</v>
      </c>
      <c r="C342" s="8">
        <v>14400</v>
      </c>
      <c r="D342" s="8"/>
      <c r="E342" s="8"/>
      <c r="F342" s="8"/>
      <c r="G342" s="8">
        <f t="shared" si="15"/>
        <v>14400</v>
      </c>
      <c r="H342" s="8">
        <v>15100</v>
      </c>
      <c r="I342" s="8"/>
      <c r="J342" s="8"/>
      <c r="K342" s="8"/>
      <c r="L342" s="8">
        <f t="shared" si="16"/>
        <v>15100</v>
      </c>
    </row>
    <row r="343" spans="1:12" ht="0.75" customHeight="1" hidden="1">
      <c r="A343" s="13">
        <v>2730</v>
      </c>
      <c r="B343" s="9" t="s">
        <v>93</v>
      </c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45" hidden="1">
      <c r="A344" s="13">
        <v>2282</v>
      </c>
      <c r="B344" s="9" t="s">
        <v>94</v>
      </c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5" hidden="1">
      <c r="A345" s="13">
        <v>2800</v>
      </c>
      <c r="B345" s="9" t="s">
        <v>111</v>
      </c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45" hidden="1">
      <c r="A346" s="13">
        <v>3110</v>
      </c>
      <c r="B346" s="9" t="s">
        <v>95</v>
      </c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5">
      <c r="A347" s="13">
        <v>3132</v>
      </c>
      <c r="B347" s="9" t="s">
        <v>96</v>
      </c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5">
      <c r="A348" s="8" t="s">
        <v>12</v>
      </c>
      <c r="B348" s="8" t="s">
        <v>16</v>
      </c>
      <c r="C348" s="8">
        <f>C331+C334+C343+C346+C347</f>
        <v>16828983</v>
      </c>
      <c r="D348" s="8"/>
      <c r="E348" s="8"/>
      <c r="F348" s="8"/>
      <c r="G348" s="8">
        <f>G331+G334+G343+G346+G347</f>
        <v>16828983</v>
      </c>
      <c r="H348" s="8">
        <f>H331+H334+H343+H346+H347</f>
        <v>19174640</v>
      </c>
      <c r="I348" s="8"/>
      <c r="J348" s="8"/>
      <c r="K348" s="8"/>
      <c r="L348" s="8">
        <f>L331+L334+L343+L346+L347</f>
        <v>19174640</v>
      </c>
    </row>
    <row r="349" ht="15" hidden="1"/>
    <row r="350" ht="15" hidden="1"/>
    <row r="351" spans="1:10" ht="15">
      <c r="A351" s="36" t="s">
        <v>200</v>
      </c>
      <c r="B351" s="36"/>
      <c r="C351" s="36"/>
      <c r="D351" s="36"/>
      <c r="E351" s="36"/>
      <c r="F351" s="36"/>
      <c r="G351" s="36"/>
      <c r="H351" s="36"/>
      <c r="I351" s="36"/>
      <c r="J351" s="5" t="s">
        <v>6</v>
      </c>
    </row>
    <row r="352" ht="15" hidden="1">
      <c r="A352" s="5"/>
    </row>
    <row r="353" ht="0.75" customHeight="1"/>
    <row r="354" ht="15" hidden="1"/>
    <row r="355" spans="1:9" ht="165">
      <c r="A355" s="8" t="s">
        <v>41</v>
      </c>
      <c r="B355" s="8" t="s">
        <v>8</v>
      </c>
      <c r="C355" s="8" t="s">
        <v>42</v>
      </c>
      <c r="D355" s="8" t="s">
        <v>52</v>
      </c>
      <c r="E355" s="8" t="s">
        <v>201</v>
      </c>
      <c r="F355" s="8" t="s">
        <v>203</v>
      </c>
      <c r="G355" s="8" t="s">
        <v>202</v>
      </c>
      <c r="H355" s="8" t="s">
        <v>53</v>
      </c>
      <c r="I355" s="8" t="s">
        <v>54</v>
      </c>
    </row>
    <row r="356" spans="1:9" ht="15">
      <c r="A356" s="8">
        <v>1</v>
      </c>
      <c r="B356" s="8">
        <v>2</v>
      </c>
      <c r="C356" s="8">
        <v>3</v>
      </c>
      <c r="D356" s="8">
        <v>4</v>
      </c>
      <c r="E356" s="8">
        <v>5</v>
      </c>
      <c r="F356" s="8">
        <v>6</v>
      </c>
      <c r="G356" s="8">
        <v>7</v>
      </c>
      <c r="H356" s="8">
        <v>8</v>
      </c>
      <c r="I356" s="8">
        <v>9</v>
      </c>
    </row>
    <row r="357" spans="1:9" ht="30">
      <c r="A357" s="9">
        <v>2100</v>
      </c>
      <c r="B357" s="9" t="s">
        <v>82</v>
      </c>
      <c r="C357" s="9">
        <f>C358+C359</f>
        <v>13768700</v>
      </c>
      <c r="D357" s="9">
        <f>D358+D359</f>
        <v>13768696</v>
      </c>
      <c r="E357" s="8"/>
      <c r="F357" s="8"/>
      <c r="G357" s="8"/>
      <c r="H357" s="8"/>
      <c r="I357" s="8"/>
    </row>
    <row r="358" spans="1:9" ht="15">
      <c r="A358" s="9">
        <v>2111</v>
      </c>
      <c r="B358" s="9" t="s">
        <v>83</v>
      </c>
      <c r="C358" s="9">
        <v>11317800</v>
      </c>
      <c r="D358" s="8">
        <v>11317798</v>
      </c>
      <c r="E358" s="8"/>
      <c r="F358" s="8"/>
      <c r="G358" s="8"/>
      <c r="H358" s="8"/>
      <c r="I358" s="8"/>
    </row>
    <row r="359" spans="1:9" ht="15">
      <c r="A359" s="9">
        <v>2120</v>
      </c>
      <c r="B359" s="9" t="s">
        <v>84</v>
      </c>
      <c r="C359" s="9">
        <v>2450900</v>
      </c>
      <c r="D359" s="8">
        <v>2450898</v>
      </c>
      <c r="E359" s="8"/>
      <c r="F359" s="8"/>
      <c r="G359" s="8"/>
      <c r="H359" s="8"/>
      <c r="I359" s="8"/>
    </row>
    <row r="360" spans="1:9" ht="15">
      <c r="A360" s="9">
        <v>2200</v>
      </c>
      <c r="B360" s="9" t="s">
        <v>85</v>
      </c>
      <c r="C360" s="9">
        <f>C361+C362+C363+C364+C370</f>
        <v>1403070</v>
      </c>
      <c r="D360" s="9">
        <f>D361+D362+D363+D364+D370</f>
        <v>1402031</v>
      </c>
      <c r="E360" s="8"/>
      <c r="F360" s="8"/>
      <c r="G360" s="8"/>
      <c r="H360" s="8"/>
      <c r="I360" s="8"/>
    </row>
    <row r="361" spans="1:9" ht="30">
      <c r="A361" s="9">
        <v>2210</v>
      </c>
      <c r="B361" s="9" t="s">
        <v>86</v>
      </c>
      <c r="C361" s="9">
        <v>8400</v>
      </c>
      <c r="D361" s="8">
        <v>7909</v>
      </c>
      <c r="E361" s="8"/>
      <c r="F361" s="8"/>
      <c r="G361" s="8"/>
      <c r="H361" s="8"/>
      <c r="I361" s="8"/>
    </row>
    <row r="362" spans="1:9" ht="15">
      <c r="A362" s="9">
        <v>2240</v>
      </c>
      <c r="B362" s="9" t="s">
        <v>87</v>
      </c>
      <c r="C362" s="9">
        <v>30000</v>
      </c>
      <c r="D362" s="8">
        <v>29516</v>
      </c>
      <c r="E362" s="8"/>
      <c r="F362" s="8"/>
      <c r="G362" s="8"/>
      <c r="H362" s="8"/>
      <c r="I362" s="8"/>
    </row>
    <row r="363" spans="1:9" ht="15">
      <c r="A363" s="9">
        <v>2250</v>
      </c>
      <c r="B363" s="9" t="s">
        <v>88</v>
      </c>
      <c r="C363" s="9"/>
      <c r="D363" s="8"/>
      <c r="E363" s="8"/>
      <c r="F363" s="8"/>
      <c r="G363" s="8"/>
      <c r="H363" s="8"/>
      <c r="I363" s="8"/>
    </row>
    <row r="364" spans="1:9" ht="24.75" customHeight="1">
      <c r="A364" s="13">
        <v>2270</v>
      </c>
      <c r="B364" s="9" t="s">
        <v>89</v>
      </c>
      <c r="C364" s="13">
        <f>C365+C366+C367</f>
        <v>1364670</v>
      </c>
      <c r="D364" s="13">
        <f>D365+D366+D367</f>
        <v>1364606</v>
      </c>
      <c r="E364" s="8"/>
      <c r="F364" s="8"/>
      <c r="G364" s="8"/>
      <c r="H364" s="8"/>
      <c r="I364" s="8"/>
    </row>
    <row r="365" spans="1:9" ht="15">
      <c r="A365" s="13">
        <v>2271</v>
      </c>
      <c r="B365" s="9" t="s">
        <v>90</v>
      </c>
      <c r="C365" s="8">
        <v>1235200</v>
      </c>
      <c r="D365" s="8">
        <v>1235136</v>
      </c>
      <c r="E365" s="8"/>
      <c r="F365" s="8"/>
      <c r="G365" s="8"/>
      <c r="H365" s="8"/>
      <c r="I365" s="8"/>
    </row>
    <row r="366" spans="1:9" ht="15">
      <c r="A366" s="13">
        <v>2272</v>
      </c>
      <c r="B366" s="9" t="s">
        <v>92</v>
      </c>
      <c r="C366" s="8">
        <v>18670</v>
      </c>
      <c r="D366" s="8">
        <v>18670</v>
      </c>
      <c r="E366" s="8"/>
      <c r="F366" s="8"/>
      <c r="G366" s="8"/>
      <c r="H366" s="8"/>
      <c r="I366" s="8"/>
    </row>
    <row r="367" spans="1:9" ht="15">
      <c r="A367" s="13">
        <v>2273</v>
      </c>
      <c r="B367" s="9" t="s">
        <v>91</v>
      </c>
      <c r="C367" s="8">
        <v>110800</v>
      </c>
      <c r="D367" s="8">
        <v>110800</v>
      </c>
      <c r="E367" s="8"/>
      <c r="F367" s="8"/>
      <c r="G367" s="8"/>
      <c r="H367" s="8"/>
      <c r="I367" s="8"/>
    </row>
    <row r="368" spans="1:9" ht="0.75" customHeight="1">
      <c r="A368" s="13">
        <v>2275</v>
      </c>
      <c r="B368" s="9" t="s">
        <v>157</v>
      </c>
      <c r="C368" s="8"/>
      <c r="D368" s="8"/>
      <c r="E368" s="8"/>
      <c r="F368" s="8"/>
      <c r="G368" s="8"/>
      <c r="H368" s="8"/>
      <c r="I368" s="8"/>
    </row>
    <row r="369" spans="1:9" ht="15" hidden="1">
      <c r="A369" s="13">
        <v>2730</v>
      </c>
      <c r="B369" s="9" t="s">
        <v>93</v>
      </c>
      <c r="C369" s="8"/>
      <c r="D369" s="8"/>
      <c r="E369" s="8"/>
      <c r="F369" s="8"/>
      <c r="G369" s="8"/>
      <c r="H369" s="8"/>
      <c r="I369" s="8"/>
    </row>
    <row r="370" spans="1:9" ht="45" hidden="1">
      <c r="A370" s="13">
        <v>2282</v>
      </c>
      <c r="B370" s="9" t="s">
        <v>94</v>
      </c>
      <c r="C370" s="8"/>
      <c r="D370" s="8"/>
      <c r="E370" s="8"/>
      <c r="F370" s="8"/>
      <c r="G370" s="8"/>
      <c r="H370" s="8"/>
      <c r="I370" s="8"/>
    </row>
    <row r="371" spans="1:9" ht="15" hidden="1">
      <c r="A371" s="13">
        <v>2800</v>
      </c>
      <c r="B371" s="9" t="s">
        <v>111</v>
      </c>
      <c r="C371" s="8"/>
      <c r="D371" s="8"/>
      <c r="E371" s="8"/>
      <c r="F371" s="8"/>
      <c r="G371" s="8"/>
      <c r="H371" s="8"/>
      <c r="I371" s="8"/>
    </row>
    <row r="372" spans="1:9" ht="45" hidden="1">
      <c r="A372" s="13">
        <v>3110</v>
      </c>
      <c r="B372" s="9" t="s">
        <v>95</v>
      </c>
      <c r="C372" s="8"/>
      <c r="D372" s="8"/>
      <c r="E372" s="8"/>
      <c r="F372" s="8"/>
      <c r="G372" s="8"/>
      <c r="H372" s="8"/>
      <c r="I372" s="8"/>
    </row>
    <row r="373" spans="1:9" ht="15">
      <c r="A373" s="13">
        <v>3132</v>
      </c>
      <c r="B373" s="9" t="s">
        <v>96</v>
      </c>
      <c r="C373" s="8"/>
      <c r="D373" s="8"/>
      <c r="E373" s="8"/>
      <c r="F373" s="8"/>
      <c r="G373" s="8"/>
      <c r="H373" s="8"/>
      <c r="I373" s="8"/>
    </row>
    <row r="374" spans="1:9" ht="15">
      <c r="A374" s="8" t="s">
        <v>12</v>
      </c>
      <c r="B374" s="8" t="s">
        <v>16</v>
      </c>
      <c r="C374" s="8">
        <f>C357+C360+C369+C372+C373</f>
        <v>15171770</v>
      </c>
      <c r="D374" s="8">
        <f>D357+D360+D369+D372+D373</f>
        <v>15170727</v>
      </c>
      <c r="E374" s="8"/>
      <c r="F374" s="8"/>
      <c r="G374" s="8"/>
      <c r="H374" s="8"/>
      <c r="I374" s="8"/>
    </row>
    <row r="375" ht="0.75" customHeight="1"/>
    <row r="376" ht="15" hidden="1"/>
    <row r="377" spans="1:9" ht="15">
      <c r="A377" s="38" t="s">
        <v>55</v>
      </c>
      <c r="B377" s="38"/>
      <c r="C377" s="38"/>
      <c r="D377" s="38"/>
      <c r="E377" s="38"/>
      <c r="F377" s="38"/>
      <c r="G377" s="38"/>
      <c r="H377" s="38"/>
      <c r="I377" s="38"/>
    </row>
    <row r="378" spans="1:9" ht="42.75" customHeight="1">
      <c r="A378" s="35" t="s">
        <v>56</v>
      </c>
      <c r="B378" s="35"/>
      <c r="C378" s="35"/>
      <c r="D378" s="35"/>
      <c r="E378" s="35"/>
      <c r="F378" s="35"/>
      <c r="G378" s="35"/>
      <c r="H378" s="35"/>
      <c r="I378" s="35"/>
    </row>
    <row r="379" ht="15" hidden="1"/>
    <row r="380" spans="1:9" ht="15" customHeight="1">
      <c r="A380" s="36" t="s">
        <v>57</v>
      </c>
      <c r="B380" s="36"/>
      <c r="C380" s="7"/>
      <c r="D380" s="11"/>
      <c r="G380" s="39" t="s">
        <v>164</v>
      </c>
      <c r="H380" s="39"/>
      <c r="I380" s="39"/>
    </row>
    <row r="381" spans="1:9" ht="15" customHeight="1">
      <c r="A381" s="4"/>
      <c r="B381" s="12"/>
      <c r="D381" s="7" t="s">
        <v>58</v>
      </c>
      <c r="G381" s="40" t="s">
        <v>59</v>
      </c>
      <c r="H381" s="40"/>
      <c r="I381" s="40"/>
    </row>
    <row r="382" spans="1:9" ht="15" customHeight="1">
      <c r="A382" s="36" t="s">
        <v>60</v>
      </c>
      <c r="B382" s="36"/>
      <c r="C382" s="7"/>
      <c r="D382" s="11"/>
      <c r="G382" s="39" t="s">
        <v>206</v>
      </c>
      <c r="H382" s="39"/>
      <c r="I382" s="39"/>
    </row>
    <row r="383" spans="1:9" ht="15">
      <c r="A383" s="6"/>
      <c r="B383" s="7"/>
      <c r="C383" s="7"/>
      <c r="D383" s="7" t="s">
        <v>58</v>
      </c>
      <c r="G383" s="37" t="s">
        <v>59</v>
      </c>
      <c r="H383" s="37"/>
      <c r="I383" s="37"/>
    </row>
  </sheetData>
  <sheetProtection/>
  <mergeCells count="192">
    <mergeCell ref="K7:N7"/>
    <mergeCell ref="A7:J7"/>
    <mergeCell ref="A10:J10"/>
    <mergeCell ref="A9:J9"/>
    <mergeCell ref="K9:N9"/>
    <mergeCell ref="C262:C263"/>
    <mergeCell ref="O12:P12"/>
    <mergeCell ref="O11:P11"/>
    <mergeCell ref="G12:N12"/>
    <mergeCell ref="G11:N11"/>
    <mergeCell ref="K10:N10"/>
    <mergeCell ref="G114:J114"/>
    <mergeCell ref="K126:N126"/>
    <mergeCell ref="B145:N145"/>
    <mergeCell ref="A287:M287"/>
    <mergeCell ref="A285:M285"/>
    <mergeCell ref="A283:M283"/>
    <mergeCell ref="A253:A254"/>
    <mergeCell ref="A269:M269"/>
    <mergeCell ref="L273:M273"/>
    <mergeCell ref="B262:B263"/>
    <mergeCell ref="G40:J40"/>
    <mergeCell ref="A52:N52"/>
    <mergeCell ref="A77:N77"/>
    <mergeCell ref="A126:A127"/>
    <mergeCell ref="C126:F126"/>
    <mergeCell ref="G126:J126"/>
    <mergeCell ref="B126:B127"/>
    <mergeCell ref="A111:J111"/>
    <mergeCell ref="A114:A115"/>
    <mergeCell ref="C114:F114"/>
    <mergeCell ref="C11:D11"/>
    <mergeCell ref="E11:F11"/>
    <mergeCell ref="A14:P14"/>
    <mergeCell ref="A21:P21"/>
    <mergeCell ref="A22:P22"/>
    <mergeCell ref="A37:J37"/>
    <mergeCell ref="A23:B23"/>
    <mergeCell ref="A26:A27"/>
    <mergeCell ref="B26:B27"/>
    <mergeCell ref="C26:F26"/>
    <mergeCell ref="C298:C299"/>
    <mergeCell ref="E298:E299"/>
    <mergeCell ref="F273:G273"/>
    <mergeCell ref="A273:A274"/>
    <mergeCell ref="B273:B274"/>
    <mergeCell ref="C12:D12"/>
    <mergeCell ref="E12:F12"/>
    <mergeCell ref="G26:J26"/>
    <mergeCell ref="A15:P15"/>
    <mergeCell ref="C40:F40"/>
    <mergeCell ref="A6:P6"/>
    <mergeCell ref="O7:P7"/>
    <mergeCell ref="O8:P8"/>
    <mergeCell ref="K8:N8"/>
    <mergeCell ref="A8:J8"/>
    <mergeCell ref="G298:G299"/>
    <mergeCell ref="D298:D299"/>
    <mergeCell ref="J273:K273"/>
    <mergeCell ref="A298:A299"/>
    <mergeCell ref="B298:B299"/>
    <mergeCell ref="O9:P9"/>
    <mergeCell ref="O10:P10"/>
    <mergeCell ref="C328:C329"/>
    <mergeCell ref="D328:D329"/>
    <mergeCell ref="H298:I298"/>
    <mergeCell ref="E328:F328"/>
    <mergeCell ref="H328:H329"/>
    <mergeCell ref="A294:J294"/>
    <mergeCell ref="J298:J299"/>
    <mergeCell ref="F298:F299"/>
    <mergeCell ref="C273:C274"/>
    <mergeCell ref="D273:E273"/>
    <mergeCell ref="A292:J292"/>
    <mergeCell ref="A293:J293"/>
    <mergeCell ref="A276:M276"/>
    <mergeCell ref="A278:M278"/>
    <mergeCell ref="A281:M281"/>
    <mergeCell ref="H273:I273"/>
    <mergeCell ref="K237:L237"/>
    <mergeCell ref="A250:L250"/>
    <mergeCell ref="A259:I259"/>
    <mergeCell ref="A262:A263"/>
    <mergeCell ref="A251:L251"/>
    <mergeCell ref="I238:J238"/>
    <mergeCell ref="E238:F238"/>
    <mergeCell ref="G238:H238"/>
    <mergeCell ref="A248:L248"/>
    <mergeCell ref="A249:L249"/>
    <mergeCell ref="M237:N237"/>
    <mergeCell ref="O237:P237"/>
    <mergeCell ref="M238:M239"/>
    <mergeCell ref="P238:P239"/>
    <mergeCell ref="O238:O239"/>
    <mergeCell ref="N238:N239"/>
    <mergeCell ref="A235:P235"/>
    <mergeCell ref="A224:A225"/>
    <mergeCell ref="B224:C224"/>
    <mergeCell ref="A237:A239"/>
    <mergeCell ref="K238:K239"/>
    <mergeCell ref="C237:F237"/>
    <mergeCell ref="C238:D238"/>
    <mergeCell ref="L238:L239"/>
    <mergeCell ref="B237:B239"/>
    <mergeCell ref="G237:J237"/>
    <mergeCell ref="E164:G164"/>
    <mergeCell ref="H164:J164"/>
    <mergeCell ref="B156:J156"/>
    <mergeCell ref="B153:B154"/>
    <mergeCell ref="H224:I224"/>
    <mergeCell ref="A221:K221"/>
    <mergeCell ref="C195:C196"/>
    <mergeCell ref="H195:J195"/>
    <mergeCell ref="B133:N133"/>
    <mergeCell ref="B135:N135"/>
    <mergeCell ref="B137:N137"/>
    <mergeCell ref="B141:N141"/>
    <mergeCell ref="A153:A154"/>
    <mergeCell ref="K164:M164"/>
    <mergeCell ref="A164:A165"/>
    <mergeCell ref="B164:B165"/>
    <mergeCell ref="C164:C165"/>
    <mergeCell ref="D164:D165"/>
    <mergeCell ref="B143:N143"/>
    <mergeCell ref="G80:J80"/>
    <mergeCell ref="K80:N80"/>
    <mergeCell ref="A122:N122"/>
    <mergeCell ref="B139:N139"/>
    <mergeCell ref="A123:N123"/>
    <mergeCell ref="A89:A90"/>
    <mergeCell ref="B89:B90"/>
    <mergeCell ref="A80:A81"/>
    <mergeCell ref="B114:B115"/>
    <mergeCell ref="B253:B254"/>
    <mergeCell ref="C253:C254"/>
    <mergeCell ref="D253:F253"/>
    <mergeCell ref="A160:M160"/>
    <mergeCell ref="A161:M161"/>
    <mergeCell ref="J224:K224"/>
    <mergeCell ref="A195:A196"/>
    <mergeCell ref="B195:B196"/>
    <mergeCell ref="D224:E224"/>
    <mergeCell ref="F224:G224"/>
    <mergeCell ref="A150:J150"/>
    <mergeCell ref="D262:F262"/>
    <mergeCell ref="G262:I262"/>
    <mergeCell ref="G253:I253"/>
    <mergeCell ref="J253:L253"/>
    <mergeCell ref="A191:J191"/>
    <mergeCell ref="D195:D196"/>
    <mergeCell ref="C153:F153"/>
    <mergeCell ref="G153:J153"/>
    <mergeCell ref="E195:G195"/>
    <mergeCell ref="I328:I329"/>
    <mergeCell ref="L328:L329"/>
    <mergeCell ref="A351:I351"/>
    <mergeCell ref="A327:A329"/>
    <mergeCell ref="C327:G327"/>
    <mergeCell ref="H327:L327"/>
    <mergeCell ref="B327:B329"/>
    <mergeCell ref="G328:G329"/>
    <mergeCell ref="J328:K328"/>
    <mergeCell ref="A16:P16"/>
    <mergeCell ref="G383:I383"/>
    <mergeCell ref="A377:I377"/>
    <mergeCell ref="A378:I378"/>
    <mergeCell ref="A380:B380"/>
    <mergeCell ref="A382:B382"/>
    <mergeCell ref="G380:I380"/>
    <mergeCell ref="G382:I382"/>
    <mergeCell ref="G381:I381"/>
    <mergeCell ref="A323:L323"/>
    <mergeCell ref="G89:J89"/>
    <mergeCell ref="A17:P17"/>
    <mergeCell ref="A19:P19"/>
    <mergeCell ref="A18:P18"/>
    <mergeCell ref="K26:N26"/>
    <mergeCell ref="A86:J86"/>
    <mergeCell ref="A51:N51"/>
    <mergeCell ref="K54:N54"/>
    <mergeCell ref="A40:A41"/>
    <mergeCell ref="B40:B41"/>
    <mergeCell ref="B131:N131"/>
    <mergeCell ref="A20:P20"/>
    <mergeCell ref="B129:N129"/>
    <mergeCell ref="B80:B81"/>
    <mergeCell ref="C80:F80"/>
    <mergeCell ref="A54:A55"/>
    <mergeCell ref="B54:B55"/>
    <mergeCell ref="C54:F54"/>
    <mergeCell ref="G54:J54"/>
    <mergeCell ref="C89:F89"/>
  </mergeCells>
  <printOptions/>
  <pageMargins left="0.15748031496062992" right="0.15748031496062992" top="0" bottom="0" header="0.31496062992125984" footer="0.31496062992125984"/>
  <pageSetup horizontalDpi="600" verticalDpi="600" orientation="landscape" paperSize="9" scale="71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Olga</cp:lastModifiedBy>
  <cp:lastPrinted>2020-05-06T08:33:23Z</cp:lastPrinted>
  <dcterms:created xsi:type="dcterms:W3CDTF">2018-08-27T10:46:38Z</dcterms:created>
  <dcterms:modified xsi:type="dcterms:W3CDTF">2020-06-09T12:54:37Z</dcterms:modified>
  <cp:category/>
  <cp:version/>
  <cp:contentType/>
  <cp:contentStatus/>
</cp:coreProperties>
</file>