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'Лист1'!$A$1:$L$98</definedName>
  </definedNames>
  <calcPr fullCalcOnLoad="1"/>
</workbook>
</file>

<file path=xl/sharedStrings.xml><?xml version="1.0" encoding="utf-8"?>
<sst xmlns="http://schemas.openxmlformats.org/spreadsheetml/2006/main" count="155" uniqueCount="145">
  <si>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</si>
  <si>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</si>
  <si>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</si>
  <si>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</si>
  <si>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</si>
  <si>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</si>
  <si>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</si>
  <si>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</si>
  <si>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</si>
  <si>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</si>
  <si>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</si>
  <si>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</si>
  <si>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</si>
  <si>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</si>
  <si>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</si>
  <si>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</si>
  <si>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</si>
  <si>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</si>
  <si>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</si>
  <si>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</si>
  <si>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</si>
  <si>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</si>
  <si>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</si>
  <si>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</si>
  <si>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</si>
  <si>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</si>
  <si>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</si>
  <si>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</si>
  <si>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</si>
  <si>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</si>
  <si>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</si>
  <si>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</si>
  <si>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</si>
  <si>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</si>
  <si>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</si>
  <si>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</si>
  <si>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</si>
  <si>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</si>
  <si>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</si>
  <si>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</si>
  <si>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</si>
  <si>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</si>
  <si>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</si>
  <si>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</si>
  <si>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</si>
  <si>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грн.</t>
  </si>
  <si>
    <t>Дотаціі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</si>
  <si>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</si>
  <si>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</si>
  <si>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</si>
  <si>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</si>
  <si>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</si>
  <si>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Всього без урахування трансфертів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</si>
  <si>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</si>
  <si>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</si>
  <si>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</si>
  <si>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</si>
  <si>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</si>
  <si>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</si>
  <si>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</si>
  <si>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</si>
  <si>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</si>
  <si>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</si>
  <si>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</si>
  <si>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</si>
  <si>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</si>
  <si>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</si>
  <si>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</si>
  <si>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</si>
  <si>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</si>
  <si>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</si>
  <si>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Адміністративні штрафи та інші санкції 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</si>
  <si>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</si>
  <si>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</si>
  <si>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</si>
  <si>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</si>
  <si>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</si>
  <si>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</si>
  <si>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</si>
  <si>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</si>
  <si>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</si>
  <si>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</si>
  <si>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</si>
  <si>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</si>
  <si>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</si>
  <si>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</si>
  <si>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</si>
  <si>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</si>
  <si>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</si>
  <si>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</si>
  <si>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</si>
  <si>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</si>
  <si>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</si>
  <si>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</si>
  <si>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</si>
  <si>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</si>
  <si>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</si>
  <si>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</si>
  <si>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</si>
  <si>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</si>
  <si>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</si>
  <si>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</si>
  <si>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</si>
  <si>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</si>
  <si>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</si>
  <si>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>Видатки, не віднесені до основних груп</t>
  </si>
  <si>
    <t>Додаток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</si>
  <si>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</si>
  <si>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</si>
  <si>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</si>
  <si>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</si>
  <si>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</si>
  <si>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</si>
  <si>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</si>
  <si>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</si>
  <si>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</si>
  <si>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</si>
  <si>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</si>
  <si>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</si>
  <si>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</si>
  <si>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>Податок та збір на доходи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</si>
  <si>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</si>
  <si>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громодян</t>
  </si>
  <si>
    <t>План на 2016 рік</t>
  </si>
  <si>
    <t>плану на  2016 рік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</si>
  <si>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</si>
  <si>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</si>
  <si>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Плата за надання  адміністративних послуг</t>
  </si>
  <si>
    <t>Податки на власність</t>
  </si>
  <si>
    <t>План на I півріччя 2016 рік</t>
  </si>
  <si>
    <t>Виконано за I півріччя 2016 рік</t>
  </si>
  <si>
    <t>виконан-ня за  I півріччя  2015ро-ку</t>
  </si>
  <si>
    <t>плану на I півріччя  2016 р.</t>
  </si>
  <si>
    <t>Виконано за I півріччя 2015 рік</t>
  </si>
  <si>
    <t>Виконано за I півріччя 2016 року</t>
  </si>
  <si>
    <t>виконан-ня               I півріччя 2015року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</si>
  <si>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</si>
  <si>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Інші додаткові дотації</t>
  </si>
  <si>
    <t>Дотация житлово-комунальному господарству</t>
  </si>
  <si>
    <r>
      <t xml:space="preserve">   про виконання міського бюджету м. Лисичанська за</t>
    </r>
    <r>
      <rPr>
        <b/>
        <sz val="12"/>
        <rFont val="Arial Cyr"/>
        <family val="0"/>
      </rPr>
      <t xml:space="preserve"> І півріччя</t>
    </r>
    <r>
      <rPr>
        <b/>
        <sz val="12"/>
        <rFont val="Arial Cyr"/>
        <family val="2"/>
      </rPr>
      <t xml:space="preserve">  2016 року</t>
    </r>
  </si>
  <si>
    <t>Виконано за I півріччя 2015 року</t>
  </si>
  <si>
    <t>Перший заступник міського голови                                                         А.Л.Шальнєв</t>
  </si>
  <si>
    <t>Начальник фінансового управління                                                       М.Г.Солодовник</t>
  </si>
  <si>
    <t>до рішення виконкому</t>
  </si>
  <si>
    <t>від "16" серпня  2016 р. № 312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</si>
</sst>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#,##0.000_ ;[Red]\-#,##0.000\ "/>
    <numFmt numFmtId="182" formatCode="#,##0.0_ ;[Red]\-#,##0.0\ "/>
    <numFmt numFmtId="183" formatCode="#,##0.00_ ;[Red]\-#,##0.00\ "/>
    <numFmt numFmtId="184" formatCode="#,##0.000"/>
    <numFmt numFmtId="185" formatCode="#,##0_ ;[Red]\-#,##0\ "/>
    <numFmt numFmtId="186" formatCode="#,##0.0000"/>
    <numFmt numFmtId="187" formatCode="#,##0.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0.000000"/>
    <numFmt numFmtId="195" formatCode="0.00000"/>
    <numFmt numFmtId="196" formatCode="0.0000"/>
    <numFmt numFmtId="197" formatCode="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8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 applyProtection="1">
      <alignment vertical="top" wrapText="1"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 applyProtection="1">
      <alignment vertical="top" wrapText="1"/>
      <protection/>
    </xf>
    <xf numFmtId="0" fontId="10" fillId="0" borderId="16" xfId="0" applyFont="1" applyBorder="1" applyAlignment="1" applyProtection="1">
      <alignment vertical="top" wrapText="1"/>
      <protection/>
    </xf>
    <xf numFmtId="0" fontId="9" fillId="0" borderId="16" xfId="0" applyFont="1" applyBorder="1" applyAlignment="1">
      <alignment/>
    </xf>
    <xf numFmtId="0" fontId="9" fillId="0" borderId="16" xfId="0" applyFont="1" applyBorder="1" applyAlignment="1" applyProtection="1">
      <alignment vertical="top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vertical="top" wrapText="1"/>
      <protection/>
    </xf>
    <xf numFmtId="182" fontId="9" fillId="0" borderId="10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18" xfId="0" applyFont="1" applyBorder="1" applyAlignment="1" applyProtection="1">
      <alignment vertical="top" wrapText="1"/>
      <protection/>
    </xf>
    <xf numFmtId="182" fontId="9" fillId="0" borderId="19" xfId="0" applyNumberFormat="1" applyFont="1" applyBorder="1" applyAlignment="1" applyProtection="1">
      <alignment/>
      <protection/>
    </xf>
    <xf numFmtId="182" fontId="8" fillId="0" borderId="20" xfId="0" applyNumberFormat="1" applyFont="1" applyBorder="1" applyAlignment="1" applyProtection="1">
      <alignment/>
      <protection/>
    </xf>
    <xf numFmtId="182" fontId="10" fillId="0" borderId="20" xfId="0" applyNumberFormat="1" applyFont="1" applyBorder="1" applyAlignment="1" applyProtection="1">
      <alignment/>
      <protection/>
    </xf>
    <xf numFmtId="182" fontId="8" fillId="0" borderId="20" xfId="0" applyNumberFormat="1" applyFont="1" applyBorder="1" applyAlignment="1">
      <alignment/>
    </xf>
    <xf numFmtId="182" fontId="10" fillId="0" borderId="20" xfId="0" applyNumberFormat="1" applyFont="1" applyBorder="1" applyAlignment="1">
      <alignment/>
    </xf>
    <xf numFmtId="182" fontId="8" fillId="0" borderId="20" xfId="0" applyNumberFormat="1" applyFont="1" applyBorder="1" applyAlignment="1" applyProtection="1">
      <alignment wrapText="1"/>
      <protection/>
    </xf>
    <xf numFmtId="182" fontId="8" fillId="0" borderId="21" xfId="0" applyNumberFormat="1" applyFont="1" applyBorder="1" applyAlignment="1" applyProtection="1">
      <alignment wrapText="1"/>
      <protection/>
    </xf>
    <xf numFmtId="182" fontId="9" fillId="0" borderId="22" xfId="0" applyNumberFormat="1" applyFont="1" applyBorder="1" applyAlignment="1" applyProtection="1">
      <alignment/>
      <protection/>
    </xf>
    <xf numFmtId="182" fontId="9" fillId="0" borderId="23" xfId="0" applyNumberFormat="1" applyFont="1" applyBorder="1" applyAlignment="1" applyProtection="1">
      <alignment/>
      <protection/>
    </xf>
    <xf numFmtId="182" fontId="8" fillId="0" borderId="24" xfId="0" applyNumberFormat="1" applyFont="1" applyBorder="1" applyAlignment="1" applyProtection="1">
      <alignment/>
      <protection/>
    </xf>
    <xf numFmtId="182" fontId="8" fillId="0" borderId="25" xfId="0" applyNumberFormat="1" applyFont="1" applyBorder="1" applyAlignment="1" applyProtection="1">
      <alignment/>
      <protection/>
    </xf>
    <xf numFmtId="182" fontId="8" fillId="0" borderId="24" xfId="0" applyNumberFormat="1" applyFont="1" applyBorder="1" applyAlignment="1" applyProtection="1">
      <alignment wrapText="1"/>
      <protection/>
    </xf>
    <xf numFmtId="182" fontId="8" fillId="0" borderId="25" xfId="0" applyNumberFormat="1" applyFont="1" applyBorder="1" applyAlignment="1" applyProtection="1">
      <alignment wrapText="1"/>
      <protection/>
    </xf>
    <xf numFmtId="182" fontId="10" fillId="0" borderId="24" xfId="0" applyNumberFormat="1" applyFont="1" applyBorder="1" applyAlignment="1" applyProtection="1">
      <alignment wrapText="1"/>
      <protection/>
    </xf>
    <xf numFmtId="182" fontId="10" fillId="0" borderId="20" xfId="0" applyNumberFormat="1" applyFont="1" applyBorder="1" applyAlignment="1" applyProtection="1">
      <alignment wrapText="1"/>
      <protection/>
    </xf>
    <xf numFmtId="182" fontId="10" fillId="0" borderId="25" xfId="0" applyNumberFormat="1" applyFont="1" applyBorder="1" applyAlignment="1" applyProtection="1">
      <alignment wrapText="1"/>
      <protection/>
    </xf>
    <xf numFmtId="182" fontId="8" fillId="0" borderId="24" xfId="0" applyNumberFormat="1" applyFont="1" applyBorder="1" applyAlignment="1">
      <alignment/>
    </xf>
    <xf numFmtId="182" fontId="8" fillId="0" borderId="25" xfId="0" applyNumberFormat="1" applyFont="1" applyBorder="1" applyAlignment="1">
      <alignment/>
    </xf>
    <xf numFmtId="182" fontId="9" fillId="0" borderId="24" xfId="0" applyNumberFormat="1" applyFont="1" applyBorder="1" applyAlignment="1" applyProtection="1">
      <alignment wrapText="1"/>
      <protection/>
    </xf>
    <xf numFmtId="182" fontId="9" fillId="0" borderId="20" xfId="0" applyNumberFormat="1" applyFont="1" applyBorder="1" applyAlignment="1" applyProtection="1">
      <alignment wrapText="1"/>
      <protection/>
    </xf>
    <xf numFmtId="182" fontId="9" fillId="0" borderId="25" xfId="0" applyNumberFormat="1" applyFont="1" applyBorder="1" applyAlignment="1" applyProtection="1">
      <alignment wrapText="1"/>
      <protection/>
    </xf>
    <xf numFmtId="182" fontId="8" fillId="0" borderId="26" xfId="0" applyNumberFormat="1" applyFont="1" applyBorder="1" applyAlignment="1" applyProtection="1">
      <alignment wrapText="1"/>
      <protection/>
    </xf>
    <xf numFmtId="182" fontId="8" fillId="0" borderId="27" xfId="0" applyNumberFormat="1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13" fillId="0" borderId="28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/>
    </xf>
    <xf numFmtId="197" fontId="13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4" fontId="4" fillId="0" borderId="32" xfId="0" applyNumberFormat="1" applyFont="1" applyBorder="1" applyAlignment="1">
      <alignment wrapText="1"/>
    </xf>
    <xf numFmtId="197" fontId="4" fillId="0" borderId="31" xfId="0" applyNumberFormat="1" applyFont="1" applyBorder="1" applyAlignment="1">
      <alignment wrapText="1"/>
    </xf>
    <xf numFmtId="197" fontId="4" fillId="0" borderId="33" xfId="0" applyNumberFormat="1" applyFont="1" applyBorder="1" applyAlignment="1">
      <alignment wrapText="1"/>
    </xf>
    <xf numFmtId="4" fontId="4" fillId="0" borderId="31" xfId="0" applyNumberFormat="1" applyFont="1" applyBorder="1" applyAlignment="1">
      <alignment wrapText="1"/>
    </xf>
    <xf numFmtId="197" fontId="4" fillId="0" borderId="34" xfId="0" applyNumberFormat="1" applyFont="1" applyBorder="1" applyAlignment="1">
      <alignment wrapText="1"/>
    </xf>
    <xf numFmtId="197" fontId="4" fillId="0" borderId="35" xfId="0" applyNumberFormat="1" applyFont="1" applyBorder="1" applyAlignment="1">
      <alignment wrapText="1"/>
    </xf>
    <xf numFmtId="197" fontId="4" fillId="0" borderId="36" xfId="0" applyNumberFormat="1" applyFont="1" applyBorder="1" applyAlignment="1">
      <alignment wrapText="1"/>
    </xf>
    <xf numFmtId="0" fontId="13" fillId="0" borderId="37" xfId="0" applyFont="1" applyBorder="1" applyAlignment="1">
      <alignment/>
    </xf>
    <xf numFmtId="0" fontId="13" fillId="0" borderId="37" xfId="0" applyFont="1" applyBorder="1" applyAlignment="1">
      <alignment wrapText="1"/>
    </xf>
    <xf numFmtId="4" fontId="13" fillId="0" borderId="38" xfId="0" applyNumberFormat="1" applyFont="1" applyBorder="1" applyAlignment="1">
      <alignment wrapText="1"/>
    </xf>
    <xf numFmtId="4" fontId="13" fillId="0" borderId="37" xfId="0" applyNumberFormat="1" applyFont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197" fontId="13" fillId="0" borderId="37" xfId="0" applyNumberFormat="1" applyFont="1" applyBorder="1" applyAlignment="1">
      <alignment wrapText="1"/>
    </xf>
    <xf numFmtId="197" fontId="13" fillId="0" borderId="40" xfId="0" applyNumberFormat="1" applyFont="1" applyBorder="1" applyAlignment="1">
      <alignment wrapText="1"/>
    </xf>
    <xf numFmtId="197" fontId="4" fillId="0" borderId="41" xfId="0" applyNumberFormat="1" applyFont="1" applyBorder="1" applyAlignment="1">
      <alignment wrapText="1"/>
    </xf>
    <xf numFmtId="197" fontId="4" fillId="0" borderId="42" xfId="0" applyNumberFormat="1" applyFont="1" applyBorder="1" applyAlignment="1">
      <alignment wrapText="1"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wrapText="1"/>
    </xf>
    <xf numFmtId="197" fontId="13" fillId="0" borderId="39" xfId="0" applyNumberFormat="1" applyFont="1" applyBorder="1" applyAlignment="1">
      <alignment wrapText="1"/>
    </xf>
    <xf numFmtId="197" fontId="13" fillId="0" borderId="43" xfId="0" applyNumberFormat="1" applyFont="1" applyBorder="1" applyAlignment="1">
      <alignment wrapText="1"/>
    </xf>
    <xf numFmtId="197" fontId="4" fillId="0" borderId="44" xfId="0" applyNumberFormat="1" applyFont="1" applyBorder="1" applyAlignment="1">
      <alignment wrapText="1"/>
    </xf>
    <xf numFmtId="197" fontId="4" fillId="0" borderId="39" xfId="0" applyNumberFormat="1" applyFont="1" applyBorder="1" applyAlignment="1">
      <alignment wrapText="1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wrapText="1"/>
    </xf>
    <xf numFmtId="4" fontId="13" fillId="0" borderId="32" xfId="0" applyNumberFormat="1" applyFont="1" applyBorder="1" applyAlignment="1">
      <alignment wrapText="1"/>
    </xf>
    <xf numFmtId="4" fontId="13" fillId="0" borderId="31" xfId="0" applyNumberFormat="1" applyFont="1" applyBorder="1" applyAlignment="1">
      <alignment wrapText="1"/>
    </xf>
    <xf numFmtId="197" fontId="13" fillId="0" borderId="31" xfId="0" applyNumberFormat="1" applyFont="1" applyBorder="1" applyAlignment="1">
      <alignment wrapText="1"/>
    </xf>
    <xf numFmtId="197" fontId="13" fillId="0" borderId="34" xfId="0" applyNumberFormat="1" applyFont="1" applyBorder="1" applyAlignment="1">
      <alignment wrapText="1"/>
    </xf>
    <xf numFmtId="197" fontId="13" fillId="0" borderId="33" xfId="0" applyNumberFormat="1" applyFont="1" applyBorder="1" applyAlignment="1">
      <alignment wrapText="1"/>
    </xf>
    <xf numFmtId="4" fontId="4" fillId="0" borderId="45" xfId="0" applyNumberFormat="1" applyFont="1" applyBorder="1" applyAlignment="1">
      <alignment wrapText="1"/>
    </xf>
    <xf numFmtId="4" fontId="18" fillId="0" borderId="37" xfId="0" applyNumberFormat="1" applyFont="1" applyBorder="1" applyAlignment="1">
      <alignment wrapText="1"/>
    </xf>
    <xf numFmtId="197" fontId="4" fillId="0" borderId="37" xfId="0" applyNumberFormat="1" applyFont="1" applyBorder="1" applyAlignment="1">
      <alignment wrapText="1"/>
    </xf>
    <xf numFmtId="197" fontId="4" fillId="0" borderId="40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wrapText="1"/>
    </xf>
    <xf numFmtId="4" fontId="13" fillId="0" borderId="42" xfId="0" applyNumberFormat="1" applyFont="1" applyBorder="1" applyAlignment="1">
      <alignment wrapText="1"/>
    </xf>
    <xf numFmtId="197" fontId="13" fillId="0" borderId="41" xfId="0" applyNumberFormat="1" applyFont="1" applyBorder="1" applyAlignment="1">
      <alignment wrapText="1"/>
    </xf>
    <xf numFmtId="197" fontId="13" fillId="0" borderId="42" xfId="0" applyNumberFormat="1" applyFont="1" applyBorder="1" applyAlignment="1">
      <alignment wrapText="1"/>
    </xf>
    <xf numFmtId="0" fontId="13" fillId="0" borderId="46" xfId="0" applyFont="1" applyBorder="1" applyAlignment="1">
      <alignment wrapText="1"/>
    </xf>
    <xf numFmtId="4" fontId="13" fillId="0" borderId="45" xfId="0" applyNumberFormat="1" applyFont="1" applyBorder="1" applyAlignment="1">
      <alignment wrapText="1"/>
    </xf>
    <xf numFmtId="4" fontId="13" fillId="0" borderId="46" xfId="0" applyNumberFormat="1" applyFont="1" applyBorder="1" applyAlignment="1">
      <alignment wrapText="1"/>
    </xf>
    <xf numFmtId="197" fontId="13" fillId="0" borderId="46" xfId="0" applyNumberFormat="1" applyFont="1" applyBorder="1" applyAlignment="1">
      <alignment wrapText="1"/>
    </xf>
    <xf numFmtId="197" fontId="13" fillId="0" borderId="47" xfId="0" applyNumberFormat="1" applyFont="1" applyBorder="1" applyAlignment="1">
      <alignment wrapText="1"/>
    </xf>
    <xf numFmtId="197" fontId="13" fillId="0" borderId="48" xfId="0" applyNumberFormat="1" applyFont="1" applyBorder="1" applyAlignment="1">
      <alignment wrapText="1"/>
    </xf>
    <xf numFmtId="0" fontId="13" fillId="0" borderId="46" xfId="0" applyFont="1" applyBorder="1" applyAlignment="1">
      <alignment/>
    </xf>
    <xf numFmtId="4" fontId="4" fillId="0" borderId="37" xfId="0" applyNumberFormat="1" applyFont="1" applyBorder="1" applyAlignment="1">
      <alignment wrapText="1"/>
    </xf>
    <xf numFmtId="4" fontId="13" fillId="0" borderId="49" xfId="0" applyNumberFormat="1" applyFont="1" applyBorder="1" applyAlignment="1">
      <alignment wrapText="1"/>
    </xf>
    <xf numFmtId="4" fontId="13" fillId="0" borderId="50" xfId="0" applyNumberFormat="1" applyFont="1" applyBorder="1" applyAlignment="1">
      <alignment wrapText="1"/>
    </xf>
    <xf numFmtId="197" fontId="13" fillId="0" borderId="44" xfId="0" applyNumberFormat="1" applyFont="1" applyBorder="1" applyAlignment="1">
      <alignment wrapText="1"/>
    </xf>
    <xf numFmtId="197" fontId="13" fillId="0" borderId="51" xfId="0" applyNumberFormat="1" applyFont="1" applyBorder="1" applyAlignment="1">
      <alignment wrapText="1"/>
    </xf>
    <xf numFmtId="4" fontId="13" fillId="0" borderId="52" xfId="0" applyNumberFormat="1" applyFont="1" applyBorder="1" applyAlignment="1">
      <alignment wrapText="1"/>
    </xf>
    <xf numFmtId="197" fontId="4" fillId="0" borderId="52" xfId="0" applyNumberFormat="1" applyFont="1" applyBorder="1" applyAlignment="1">
      <alignment wrapText="1"/>
    </xf>
    <xf numFmtId="197" fontId="4" fillId="0" borderId="53" xfId="0" applyNumberFormat="1" applyFont="1" applyBorder="1" applyAlignment="1">
      <alignment wrapText="1"/>
    </xf>
    <xf numFmtId="197" fontId="13" fillId="0" borderId="54" xfId="0" applyNumberFormat="1" applyFont="1" applyBorder="1" applyAlignment="1">
      <alignment wrapText="1"/>
    </xf>
    <xf numFmtId="197" fontId="13" fillId="0" borderId="52" xfId="0" applyNumberFormat="1" applyFont="1" applyBorder="1" applyAlignment="1">
      <alignment wrapText="1"/>
    </xf>
    <xf numFmtId="0" fontId="4" fillId="0" borderId="31" xfId="0" applyFont="1" applyFill="1" applyBorder="1" applyAlignment="1">
      <alignment/>
    </xf>
    <xf numFmtId="4" fontId="4" fillId="0" borderId="30" xfId="0" applyNumberFormat="1" applyFont="1" applyBorder="1" applyAlignment="1">
      <alignment wrapText="1"/>
    </xf>
    <xf numFmtId="197" fontId="4" fillId="0" borderId="30" xfId="0" applyNumberFormat="1" applyFont="1" applyBorder="1" applyAlignment="1">
      <alignment wrapText="1"/>
    </xf>
    <xf numFmtId="197" fontId="4" fillId="0" borderId="55" xfId="0" applyNumberFormat="1" applyFont="1" applyBorder="1" applyAlignment="1">
      <alignment wrapText="1"/>
    </xf>
    <xf numFmtId="197" fontId="4" fillId="0" borderId="56" xfId="0" applyNumberFormat="1" applyFont="1" applyBorder="1" applyAlignment="1">
      <alignment wrapText="1"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wrapText="1"/>
    </xf>
    <xf numFmtId="4" fontId="13" fillId="0" borderId="29" xfId="0" applyNumberFormat="1" applyFont="1" applyBorder="1" applyAlignment="1">
      <alignment wrapText="1"/>
    </xf>
    <xf numFmtId="4" fontId="13" fillId="0" borderId="30" xfId="0" applyNumberFormat="1" applyFont="1" applyBorder="1" applyAlignment="1">
      <alignment wrapText="1"/>
    </xf>
    <xf numFmtId="197" fontId="13" fillId="0" borderId="30" xfId="0" applyNumberFormat="1" applyFont="1" applyBorder="1" applyAlignment="1">
      <alignment wrapText="1"/>
    </xf>
    <xf numFmtId="197" fontId="13" fillId="0" borderId="55" xfId="0" applyNumberFormat="1" applyFont="1" applyBorder="1" applyAlignment="1">
      <alignment wrapText="1"/>
    </xf>
    <xf numFmtId="197" fontId="13" fillId="0" borderId="56" xfId="0" applyNumberFormat="1" applyFont="1" applyBorder="1" applyAlignment="1">
      <alignment wrapText="1"/>
    </xf>
    <xf numFmtId="0" fontId="4" fillId="0" borderId="36" xfId="0" applyFont="1" applyBorder="1" applyAlignment="1">
      <alignment wrapText="1"/>
    </xf>
    <xf numFmtId="4" fontId="4" fillId="0" borderId="57" xfId="0" applyNumberFormat="1" applyFont="1" applyBorder="1" applyAlignment="1">
      <alignment wrapText="1"/>
    </xf>
    <xf numFmtId="4" fontId="4" fillId="0" borderId="36" xfId="0" applyNumberFormat="1" applyFont="1" applyBorder="1" applyAlignment="1">
      <alignment wrapText="1"/>
    </xf>
    <xf numFmtId="197" fontId="4" fillId="0" borderId="28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42" xfId="0" applyFont="1" applyBorder="1" applyAlignment="1">
      <alignment wrapText="1"/>
    </xf>
    <xf numFmtId="4" fontId="13" fillId="0" borderId="58" xfId="0" applyNumberFormat="1" applyFont="1" applyBorder="1" applyAlignment="1">
      <alignment wrapText="1"/>
    </xf>
    <xf numFmtId="0" fontId="13" fillId="0" borderId="50" xfId="0" applyFont="1" applyBorder="1" applyAlignment="1">
      <alignment/>
    </xf>
    <xf numFmtId="0" fontId="13" fillId="0" borderId="50" xfId="0" applyFont="1" applyBorder="1" applyAlignment="1">
      <alignment wrapText="1"/>
    </xf>
    <xf numFmtId="197" fontId="13" fillId="0" borderId="59" xfId="0" applyNumberFormat="1" applyFont="1" applyBorder="1" applyAlignment="1">
      <alignment wrapText="1"/>
    </xf>
    <xf numFmtId="197" fontId="13" fillId="0" borderId="0" xfId="0" applyNumberFormat="1" applyFont="1" applyBorder="1" applyAlignment="1">
      <alignment wrapText="1"/>
    </xf>
    <xf numFmtId="197" fontId="13" fillId="0" borderId="50" xfId="0" applyNumberFormat="1" applyFont="1" applyBorder="1" applyAlignment="1">
      <alignment wrapText="1"/>
    </xf>
    <xf numFmtId="0" fontId="13" fillId="0" borderId="52" xfId="0" applyFont="1" applyBorder="1" applyAlignment="1">
      <alignment/>
    </xf>
    <xf numFmtId="4" fontId="13" fillId="0" borderId="60" xfId="0" applyNumberFormat="1" applyFont="1" applyBorder="1" applyAlignment="1">
      <alignment wrapText="1"/>
    </xf>
    <xf numFmtId="197" fontId="13" fillId="0" borderId="53" xfId="0" applyNumberFormat="1" applyFont="1" applyBorder="1" applyAlignment="1">
      <alignment wrapText="1"/>
    </xf>
    <xf numFmtId="197" fontId="4" fillId="0" borderId="54" xfId="0" applyNumberFormat="1" applyFont="1" applyBorder="1" applyAlignment="1">
      <alignment wrapText="1"/>
    </xf>
    <xf numFmtId="0" fontId="4" fillId="0" borderId="30" xfId="0" applyFont="1" applyBorder="1" applyAlignment="1">
      <alignment/>
    </xf>
    <xf numFmtId="4" fontId="4" fillId="0" borderId="29" xfId="0" applyNumberFormat="1" applyFont="1" applyBorder="1" applyAlignment="1">
      <alignment wrapText="1"/>
    </xf>
    <xf numFmtId="4" fontId="13" fillId="0" borderId="61" xfId="0" applyNumberFormat="1" applyFont="1" applyBorder="1" applyAlignment="1">
      <alignment wrapText="1"/>
    </xf>
    <xf numFmtId="4" fontId="4" fillId="0" borderId="61" xfId="0" applyNumberFormat="1" applyFont="1" applyBorder="1" applyAlignment="1">
      <alignment wrapText="1"/>
    </xf>
    <xf numFmtId="4" fontId="4" fillId="0" borderId="46" xfId="0" applyNumberFormat="1" applyFont="1" applyBorder="1" applyAlignment="1">
      <alignment wrapText="1"/>
    </xf>
    <xf numFmtId="197" fontId="4" fillId="0" borderId="46" xfId="0" applyNumberFormat="1" applyFont="1" applyBorder="1" applyAlignment="1">
      <alignment wrapText="1"/>
    </xf>
    <xf numFmtId="197" fontId="4" fillId="0" borderId="47" xfId="0" applyNumberFormat="1" applyFont="1" applyBorder="1" applyAlignment="1">
      <alignment wrapText="1"/>
    </xf>
    <xf numFmtId="4" fontId="4" fillId="0" borderId="32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13" fillId="0" borderId="42" xfId="0" applyFont="1" applyBorder="1" applyAlignment="1">
      <alignment/>
    </xf>
    <xf numFmtId="197" fontId="4" fillId="0" borderId="48" xfId="0" applyNumberFormat="1" applyFont="1" applyBorder="1" applyAlignment="1">
      <alignment wrapText="1"/>
    </xf>
    <xf numFmtId="197" fontId="4" fillId="0" borderId="32" xfId="0" applyNumberFormat="1" applyFont="1" applyBorder="1" applyAlignment="1">
      <alignment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vertical="top" wrapText="1"/>
    </xf>
    <xf numFmtId="4" fontId="4" fillId="0" borderId="63" xfId="0" applyNumberFormat="1" applyFont="1" applyBorder="1" applyAlignment="1">
      <alignment horizontal="right"/>
    </xf>
    <xf numFmtId="197" fontId="4" fillId="0" borderId="42" xfId="0" applyNumberFormat="1" applyFont="1" applyBorder="1" applyAlignment="1">
      <alignment horizontal="right" wrapText="1"/>
    </xf>
    <xf numFmtId="4" fontId="15" fillId="0" borderId="63" xfId="0" applyNumberFormat="1" applyFont="1" applyFill="1" applyBorder="1" applyAlignment="1" applyProtection="1">
      <alignment horizontal="right" wrapText="1"/>
      <protection hidden="1"/>
    </xf>
    <xf numFmtId="4" fontId="15" fillId="0" borderId="63" xfId="0" applyNumberFormat="1" applyFont="1" applyBorder="1" applyAlignment="1">
      <alignment horizontal="right"/>
    </xf>
    <xf numFmtId="197" fontId="15" fillId="0" borderId="63" xfId="0" applyNumberFormat="1" applyFont="1" applyBorder="1" applyAlignment="1">
      <alignment horizontal="right"/>
    </xf>
    <xf numFmtId="197" fontId="4" fillId="0" borderId="58" xfId="0" applyNumberFormat="1" applyFont="1" applyBorder="1" applyAlignment="1">
      <alignment horizontal="right" wrapText="1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197" fontId="4" fillId="0" borderId="46" xfId="0" applyNumberFormat="1" applyFont="1" applyBorder="1" applyAlignment="1">
      <alignment horizontal="right" wrapText="1"/>
    </xf>
    <xf numFmtId="4" fontId="15" fillId="0" borderId="18" xfId="0" applyNumberFormat="1" applyFont="1" applyFill="1" applyBorder="1" applyAlignment="1" applyProtection="1">
      <alignment horizontal="right" wrapText="1"/>
      <protection hidden="1"/>
    </xf>
    <xf numFmtId="4" fontId="15" fillId="0" borderId="10" xfId="0" applyNumberFormat="1" applyFont="1" applyBorder="1" applyAlignment="1">
      <alignment horizontal="right"/>
    </xf>
    <xf numFmtId="197" fontId="15" fillId="0" borderId="10" xfId="0" applyNumberFormat="1" applyFont="1" applyBorder="1" applyAlignment="1">
      <alignment horizontal="right"/>
    </xf>
    <xf numFmtId="197" fontId="4" fillId="0" borderId="61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3" fillId="0" borderId="64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187" fontId="13" fillId="0" borderId="10" xfId="0" applyNumberFormat="1" applyFont="1" applyBorder="1" applyAlignment="1">
      <alignment horizontal="right"/>
    </xf>
    <xf numFmtId="197" fontId="13" fillId="0" borderId="46" xfId="0" applyNumberFormat="1" applyFont="1" applyBorder="1" applyAlignment="1">
      <alignment horizontal="right" wrapText="1"/>
    </xf>
    <xf numFmtId="4" fontId="16" fillId="0" borderId="18" xfId="0" applyNumberFormat="1" applyFont="1" applyFill="1" applyBorder="1" applyAlignment="1" applyProtection="1">
      <alignment horizontal="right" wrapText="1"/>
      <protection hidden="1"/>
    </xf>
    <xf numFmtId="197" fontId="16" fillId="0" borderId="10" xfId="0" applyNumberFormat="1" applyFont="1" applyBorder="1" applyAlignment="1">
      <alignment horizontal="right"/>
    </xf>
    <xf numFmtId="0" fontId="13" fillId="0" borderId="65" xfId="0" applyFont="1" applyBorder="1" applyAlignment="1">
      <alignment horizontal="right"/>
    </xf>
    <xf numFmtId="197" fontId="13" fillId="0" borderId="61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187" fontId="1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13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/>
    </xf>
    <xf numFmtId="4" fontId="4" fillId="0" borderId="67" xfId="0" applyNumberFormat="1" applyFont="1" applyBorder="1" applyAlignment="1">
      <alignment horizontal="right"/>
    </xf>
    <xf numFmtId="197" fontId="4" fillId="0" borderId="52" xfId="0" applyNumberFormat="1" applyFont="1" applyBorder="1" applyAlignment="1">
      <alignment horizontal="right" wrapText="1"/>
    </xf>
    <xf numFmtId="4" fontId="4" fillId="0" borderId="66" xfId="0" applyNumberFormat="1" applyFont="1" applyBorder="1" applyAlignment="1">
      <alignment horizontal="right"/>
    </xf>
    <xf numFmtId="197" fontId="15" fillId="0" borderId="67" xfId="0" applyNumberFormat="1" applyFont="1" applyBorder="1" applyAlignment="1">
      <alignment horizontal="right"/>
    </xf>
    <xf numFmtId="197" fontId="4" fillId="0" borderId="6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4" fontId="1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3" fillId="0" borderId="3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6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/>
    </xf>
    <xf numFmtId="0" fontId="13" fillId="0" borderId="3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7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BreakPreview" zoomScale="75" zoomScaleNormal="75" zoomScaleSheetLayoutView="75" zoomScalePageLayoutView="0" workbookViewId="0" topLeftCell="A1">
      <pane xSplit="2" ySplit="11" topLeftCell="D6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4" sqref="G4"/>
    </sheetView>
  </sheetViews>
  <sheetFormatPr defaultColWidth="9.00390625" defaultRowHeight="12.75"/>
  <cols>
    <col min="1" max="1" width="12.875" style="56" customWidth="1"/>
    <col min="2" max="2" width="53.125" style="56" customWidth="1"/>
    <col min="3" max="3" width="18.375" style="56" customWidth="1"/>
    <col min="4" max="4" width="17.25390625" style="56" customWidth="1"/>
    <col min="5" max="5" width="19.625" style="56" customWidth="1"/>
    <col min="6" max="6" width="12.75390625" style="56" customWidth="1"/>
    <col min="7" max="7" width="12.125" style="56" customWidth="1"/>
    <col min="8" max="9" width="16.875" style="56" customWidth="1"/>
    <col min="10" max="10" width="16.00390625" style="56" customWidth="1"/>
    <col min="11" max="11" width="11.125" style="56" customWidth="1"/>
    <col min="12" max="12" width="12.25390625" style="56" customWidth="1"/>
    <col min="13" max="13" width="15.75390625" style="56" bestFit="1" customWidth="1"/>
    <col min="14" max="16384" width="9.125" style="56" customWidth="1"/>
  </cols>
  <sheetData>
    <row r="1" ht="30" customHeight="1">
      <c r="J1" s="51" t="s">
        <v>106</v>
      </c>
    </row>
    <row r="2" ht="27.75" customHeight="1">
      <c r="J2" s="51" t="s">
        <v>143</v>
      </c>
    </row>
    <row r="3" spans="3:11" ht="28.5" customHeight="1">
      <c r="C3" s="57"/>
      <c r="I3" s="51"/>
      <c r="J3" s="51" t="s">
        <v>144</v>
      </c>
      <c r="K3" s="58"/>
    </row>
    <row r="4" ht="15.75">
      <c r="K4" s="58"/>
    </row>
    <row r="5" spans="2:11" ht="15.75">
      <c r="B5" s="222" t="s">
        <v>51</v>
      </c>
      <c r="C5" s="222"/>
      <c r="D5" s="222"/>
      <c r="E5" s="222"/>
      <c r="F5" s="222"/>
      <c r="G5" s="222"/>
      <c r="H5" s="222"/>
      <c r="I5" s="222"/>
      <c r="J5" s="222"/>
      <c r="K5" s="222"/>
    </row>
    <row r="6" spans="2:11" ht="28.5" customHeight="1">
      <c r="B6" s="222" t="s">
        <v>139</v>
      </c>
      <c r="C6" s="222"/>
      <c r="D6" s="222"/>
      <c r="E6" s="222"/>
      <c r="F6" s="222"/>
      <c r="G6" s="222"/>
      <c r="H6" s="222"/>
      <c r="I6" s="222"/>
      <c r="J6" s="222"/>
      <c r="K6" s="222"/>
    </row>
    <row r="7" spans="9:11" ht="16.5" customHeight="1" thickBot="1">
      <c r="I7" s="57"/>
      <c r="K7" s="52" t="s">
        <v>45</v>
      </c>
    </row>
    <row r="8" spans="1:12" ht="36.75" customHeight="1" thickBot="1">
      <c r="A8" s="209" t="s">
        <v>53</v>
      </c>
      <c r="B8" s="223" t="s">
        <v>0</v>
      </c>
      <c r="C8" s="212" t="s">
        <v>1</v>
      </c>
      <c r="D8" s="213"/>
      <c r="E8" s="213"/>
      <c r="F8" s="213"/>
      <c r="G8" s="214"/>
      <c r="H8" s="212" t="s">
        <v>2</v>
      </c>
      <c r="I8" s="218"/>
      <c r="J8" s="218"/>
      <c r="K8" s="218"/>
      <c r="L8" s="219"/>
    </row>
    <row r="9" spans="1:12" ht="39.75" customHeight="1" thickBot="1">
      <c r="A9" s="210"/>
      <c r="B9" s="224"/>
      <c r="C9" s="215" t="s">
        <v>140</v>
      </c>
      <c r="D9" s="217" t="s">
        <v>129</v>
      </c>
      <c r="E9" s="217" t="s">
        <v>130</v>
      </c>
      <c r="F9" s="218" t="s">
        <v>54</v>
      </c>
      <c r="G9" s="219"/>
      <c r="H9" s="215" t="s">
        <v>133</v>
      </c>
      <c r="I9" s="217" t="s">
        <v>123</v>
      </c>
      <c r="J9" s="217" t="s">
        <v>134</v>
      </c>
      <c r="K9" s="218" t="s">
        <v>54</v>
      </c>
      <c r="L9" s="219"/>
    </row>
    <row r="10" spans="1:12" ht="93.75" customHeight="1" thickBot="1">
      <c r="A10" s="211"/>
      <c r="B10" s="225"/>
      <c r="C10" s="216"/>
      <c r="D10" s="216"/>
      <c r="E10" s="216"/>
      <c r="F10" s="59" t="s">
        <v>131</v>
      </c>
      <c r="G10" s="60" t="s">
        <v>132</v>
      </c>
      <c r="H10" s="216"/>
      <c r="I10" s="216"/>
      <c r="J10" s="216"/>
      <c r="K10" s="59" t="s">
        <v>135</v>
      </c>
      <c r="L10" s="60" t="s">
        <v>124</v>
      </c>
    </row>
    <row r="11" spans="1:12" ht="27" customHeight="1" thickBot="1">
      <c r="A11" s="61"/>
      <c r="B11" s="221" t="s">
        <v>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62"/>
    </row>
    <row r="12" spans="1:12" ht="42" customHeight="1" thickBot="1">
      <c r="A12" s="63">
        <v>10000000</v>
      </c>
      <c r="B12" s="64" t="s">
        <v>55</v>
      </c>
      <c r="C12" s="65">
        <f>C13+C17+C19+C27</f>
        <v>56772612.79</v>
      </c>
      <c r="D12" s="65">
        <f>D13+D17+D19+D27</f>
        <v>52521250</v>
      </c>
      <c r="E12" s="65">
        <f>E13+E17+E19+E27</f>
        <v>76459457.4</v>
      </c>
      <c r="F12" s="66">
        <f>E12/C12*100</f>
        <v>134.67665770962662</v>
      </c>
      <c r="G12" s="66">
        <f>E12/D12*100</f>
        <v>145.57813723016875</v>
      </c>
      <c r="H12" s="65">
        <f>H13+H17+H19+H27</f>
        <v>33728.869999999995</v>
      </c>
      <c r="I12" s="65">
        <f>I13+I17+I19+I27</f>
        <v>80450</v>
      </c>
      <c r="J12" s="65">
        <f>J13+J17+J19+J27+J16</f>
        <v>57589.04</v>
      </c>
      <c r="K12" s="67">
        <f>J12/H12*100</f>
        <v>170.74108916189604</v>
      </c>
      <c r="L12" s="66">
        <f>J12/I12*100</f>
        <v>71.58364201367309</v>
      </c>
    </row>
    <row r="13" spans="1:12" ht="54" customHeight="1" thickBot="1">
      <c r="A13" s="63">
        <v>11000000</v>
      </c>
      <c r="B13" s="64" t="s">
        <v>56</v>
      </c>
      <c r="C13" s="65">
        <f>C14+C15</f>
        <v>45278847.089999996</v>
      </c>
      <c r="D13" s="68">
        <f>D14+D15</f>
        <v>40057700</v>
      </c>
      <c r="E13" s="68">
        <f>E14+E15</f>
        <v>60627251.17</v>
      </c>
      <c r="F13" s="66">
        <f>E13/C13*100</f>
        <v>133.8975152116666</v>
      </c>
      <c r="G13" s="69">
        <f>E13/D13*100</f>
        <v>151.3498058300901</v>
      </c>
      <c r="H13" s="68"/>
      <c r="I13" s="68"/>
      <c r="J13" s="68"/>
      <c r="K13" s="70"/>
      <c r="L13" s="71"/>
    </row>
    <row r="14" spans="1:12" ht="26.25" customHeight="1">
      <c r="A14" s="72">
        <v>11010000</v>
      </c>
      <c r="B14" s="73" t="s">
        <v>120</v>
      </c>
      <c r="C14" s="74">
        <v>45216917.61</v>
      </c>
      <c r="D14" s="75">
        <v>40049700</v>
      </c>
      <c r="E14" s="76">
        <v>60529373.99</v>
      </c>
      <c r="F14" s="77">
        <f>E14/C14*100</f>
        <v>133.86444098660445</v>
      </c>
      <c r="G14" s="78">
        <f>E14/D14*100</f>
        <v>151.13564893120298</v>
      </c>
      <c r="H14" s="75"/>
      <c r="I14" s="75"/>
      <c r="J14" s="75"/>
      <c r="K14" s="79"/>
      <c r="L14" s="80"/>
    </row>
    <row r="15" spans="1:12" ht="31.5" customHeight="1" thickBot="1">
      <c r="A15" s="81">
        <v>11020000</v>
      </c>
      <c r="B15" s="82" t="s">
        <v>48</v>
      </c>
      <c r="C15" s="74">
        <v>61929.48</v>
      </c>
      <c r="D15" s="76">
        <v>8000</v>
      </c>
      <c r="E15" s="76">
        <v>97877.18</v>
      </c>
      <c r="F15" s="83">
        <f>E15/C15*100</f>
        <v>158.04618414364205</v>
      </c>
      <c r="G15" s="84">
        <f>E15/D15*100</f>
        <v>1223.4647499999999</v>
      </c>
      <c r="H15" s="76"/>
      <c r="I15" s="76"/>
      <c r="J15" s="76"/>
      <c r="K15" s="85"/>
      <c r="L15" s="86"/>
    </row>
    <row r="16" spans="1:14" ht="31.5" customHeight="1" thickBot="1">
      <c r="A16" s="63">
        <v>12000000</v>
      </c>
      <c r="B16" s="64" t="s">
        <v>128</v>
      </c>
      <c r="C16" s="65"/>
      <c r="D16" s="68"/>
      <c r="E16" s="68"/>
      <c r="F16" s="66"/>
      <c r="G16" s="69"/>
      <c r="H16" s="68"/>
      <c r="I16" s="68">
        <v>0</v>
      </c>
      <c r="J16" s="68">
        <v>35</v>
      </c>
      <c r="K16" s="67"/>
      <c r="L16" s="66"/>
      <c r="M16" s="51"/>
      <c r="N16" s="51"/>
    </row>
    <row r="17" spans="1:12" ht="37.5" customHeight="1" thickBot="1">
      <c r="A17" s="63">
        <v>14000000</v>
      </c>
      <c r="B17" s="64" t="s">
        <v>107</v>
      </c>
      <c r="C17" s="65">
        <f>C18</f>
        <v>4013007.93</v>
      </c>
      <c r="D17" s="68">
        <f>D18</f>
        <v>4588200</v>
      </c>
      <c r="E17" s="68">
        <f>E18</f>
        <v>6181363.69</v>
      </c>
      <c r="F17" s="66">
        <f aca="true" t="shared" si="0" ref="F17:F23">E17/C17*100</f>
        <v>154.03317904731875</v>
      </c>
      <c r="G17" s="69">
        <f aca="true" t="shared" si="1" ref="G17:G24">E17/D17*100</f>
        <v>134.72306547229852</v>
      </c>
      <c r="H17" s="68"/>
      <c r="I17" s="68"/>
      <c r="J17" s="68"/>
      <c r="K17" s="67"/>
      <c r="L17" s="66"/>
    </row>
    <row r="18" spans="1:12" ht="54.75" customHeight="1" thickBot="1">
      <c r="A18" s="87">
        <v>14040000</v>
      </c>
      <c r="B18" s="88" t="s">
        <v>108</v>
      </c>
      <c r="C18" s="89">
        <v>4013007.93</v>
      </c>
      <c r="D18" s="90">
        <v>4588200</v>
      </c>
      <c r="E18" s="90">
        <v>6181363.69</v>
      </c>
      <c r="F18" s="91">
        <f t="shared" si="0"/>
        <v>154.03317904731875</v>
      </c>
      <c r="G18" s="92">
        <f t="shared" si="1"/>
        <v>134.72306547229852</v>
      </c>
      <c r="H18" s="90"/>
      <c r="I18" s="90"/>
      <c r="J18" s="90"/>
      <c r="K18" s="93"/>
      <c r="L18" s="91"/>
    </row>
    <row r="19" spans="1:12" ht="25.5" customHeight="1" thickBot="1">
      <c r="A19" s="63">
        <v>18000000</v>
      </c>
      <c r="B19" s="64" t="s">
        <v>57</v>
      </c>
      <c r="C19" s="65">
        <f>C24+C25+C26+C20</f>
        <v>7420110.32</v>
      </c>
      <c r="D19" s="65">
        <f>D20+D24+D26</f>
        <v>7875350</v>
      </c>
      <c r="E19" s="65">
        <f>E20+E24+E26+E25</f>
        <v>9650842.54</v>
      </c>
      <c r="F19" s="66">
        <f t="shared" si="0"/>
        <v>130.06332957055008</v>
      </c>
      <c r="G19" s="69">
        <f t="shared" si="1"/>
        <v>122.54493501876107</v>
      </c>
      <c r="H19" s="68">
        <f>H21+H25+H26</f>
        <v>-2363.12</v>
      </c>
      <c r="I19" s="68">
        <f>SUM(I20:I26)</f>
        <v>0</v>
      </c>
      <c r="J19" s="68">
        <f>SUM(J20:J26)</f>
        <v>0</v>
      </c>
      <c r="K19" s="70">
        <f>J19/H19*100</f>
        <v>0</v>
      </c>
      <c r="L19" s="71"/>
    </row>
    <row r="20" spans="1:12" ht="32.25" customHeight="1">
      <c r="A20" s="72">
        <v>18010000</v>
      </c>
      <c r="B20" s="73" t="s">
        <v>109</v>
      </c>
      <c r="C20" s="94">
        <f>C21+C22+C23</f>
        <v>3879570.7500000005</v>
      </c>
      <c r="D20" s="95">
        <f>D21+D22+D23</f>
        <v>4216150</v>
      </c>
      <c r="E20" s="95">
        <f>E21+E22+E23</f>
        <v>4586932.14</v>
      </c>
      <c r="F20" s="96">
        <f t="shared" si="0"/>
        <v>118.23298080077542</v>
      </c>
      <c r="G20" s="97">
        <f t="shared" si="1"/>
        <v>108.7943298981298</v>
      </c>
      <c r="H20" s="98"/>
      <c r="I20" s="99"/>
      <c r="J20" s="99"/>
      <c r="K20" s="100"/>
      <c r="L20" s="101"/>
    </row>
    <row r="21" spans="1:12" ht="32.25" customHeight="1">
      <c r="A21" s="102"/>
      <c r="B21" s="102" t="s">
        <v>110</v>
      </c>
      <c r="C21" s="103">
        <v>53315.45</v>
      </c>
      <c r="D21" s="104">
        <v>57150</v>
      </c>
      <c r="E21" s="104">
        <v>112373.97</v>
      </c>
      <c r="F21" s="105">
        <f t="shared" si="0"/>
        <v>210.77186819205318</v>
      </c>
      <c r="G21" s="106">
        <f t="shared" si="1"/>
        <v>196.6298687664042</v>
      </c>
      <c r="H21" s="75"/>
      <c r="I21" s="75"/>
      <c r="J21" s="75"/>
      <c r="K21" s="107"/>
      <c r="L21" s="105"/>
    </row>
    <row r="22" spans="1:12" ht="28.5" customHeight="1">
      <c r="A22" s="108"/>
      <c r="B22" s="108" t="s">
        <v>111</v>
      </c>
      <c r="C22" s="103">
        <v>3811671.97</v>
      </c>
      <c r="D22" s="104">
        <v>4034000</v>
      </c>
      <c r="E22" s="104">
        <v>4397474.85</v>
      </c>
      <c r="F22" s="105">
        <f t="shared" si="0"/>
        <v>115.36865933402972</v>
      </c>
      <c r="G22" s="106">
        <f t="shared" si="1"/>
        <v>109.01028383738225</v>
      </c>
      <c r="H22" s="109"/>
      <c r="I22" s="75"/>
      <c r="J22" s="75"/>
      <c r="K22" s="107"/>
      <c r="L22" s="105"/>
    </row>
    <row r="23" spans="1:12" ht="27" customHeight="1">
      <c r="A23" s="108"/>
      <c r="B23" s="108" t="s">
        <v>112</v>
      </c>
      <c r="C23" s="103">
        <v>14583.33</v>
      </c>
      <c r="D23" s="104">
        <v>125000</v>
      </c>
      <c r="E23" s="104">
        <v>77083.32</v>
      </c>
      <c r="F23" s="105">
        <f t="shared" si="0"/>
        <v>528.5714579591905</v>
      </c>
      <c r="G23" s="106">
        <f t="shared" si="1"/>
        <v>61.66665600000001</v>
      </c>
      <c r="H23" s="109"/>
      <c r="I23" s="75"/>
      <c r="J23" s="75"/>
      <c r="K23" s="107"/>
      <c r="L23" s="105"/>
    </row>
    <row r="24" spans="1:12" ht="27.75" customHeight="1">
      <c r="A24" s="108">
        <v>18030000</v>
      </c>
      <c r="B24" s="108" t="s">
        <v>113</v>
      </c>
      <c r="C24" s="103">
        <v>561.04</v>
      </c>
      <c r="D24" s="104">
        <v>400</v>
      </c>
      <c r="E24" s="104">
        <v>591</v>
      </c>
      <c r="F24" s="105">
        <f>E24/C24*100</f>
        <v>105.34008270355055</v>
      </c>
      <c r="G24" s="106">
        <f t="shared" si="1"/>
        <v>147.75</v>
      </c>
      <c r="H24" s="109"/>
      <c r="I24" s="75"/>
      <c r="J24" s="75"/>
      <c r="K24" s="107"/>
      <c r="L24" s="105"/>
    </row>
    <row r="25" spans="1:12" ht="42.75" customHeight="1">
      <c r="A25" s="108">
        <v>18040000</v>
      </c>
      <c r="B25" s="102" t="s">
        <v>114</v>
      </c>
      <c r="C25" s="103">
        <v>-25198.38</v>
      </c>
      <c r="D25" s="104">
        <v>0</v>
      </c>
      <c r="E25" s="104">
        <v>-6991.25</v>
      </c>
      <c r="F25" s="105">
        <f>E25/C25*100</f>
        <v>27.744839152358207</v>
      </c>
      <c r="G25" s="106"/>
      <c r="H25" s="75">
        <v>-2363.12</v>
      </c>
      <c r="I25" s="75"/>
      <c r="J25" s="75"/>
      <c r="K25" s="107"/>
      <c r="L25" s="105"/>
    </row>
    <row r="26" spans="1:12" ht="27.75" customHeight="1" thickBot="1">
      <c r="A26" s="108">
        <v>18050000</v>
      </c>
      <c r="B26" s="81" t="s">
        <v>104</v>
      </c>
      <c r="C26" s="110">
        <v>3565176.91</v>
      </c>
      <c r="D26" s="76">
        <v>3658800</v>
      </c>
      <c r="E26" s="76">
        <v>5070310.65</v>
      </c>
      <c r="F26" s="83">
        <f>E26/C26*100</f>
        <v>142.21764523881652</v>
      </c>
      <c r="G26" s="84">
        <f>E26/D26*100</f>
        <v>138.57851344703184</v>
      </c>
      <c r="H26" s="111"/>
      <c r="I26" s="111"/>
      <c r="J26" s="111"/>
      <c r="K26" s="112"/>
      <c r="L26" s="83"/>
    </row>
    <row r="27" spans="1:12" ht="27" customHeight="1" thickBot="1">
      <c r="A27" s="63">
        <v>19000000</v>
      </c>
      <c r="B27" s="63" t="s">
        <v>58</v>
      </c>
      <c r="C27" s="65">
        <f>C28+C29</f>
        <v>60647.45</v>
      </c>
      <c r="D27" s="68">
        <f>D28+D29</f>
        <v>0</v>
      </c>
      <c r="E27" s="68">
        <f>E28+E29</f>
        <v>0</v>
      </c>
      <c r="F27" s="66"/>
      <c r="G27" s="69"/>
      <c r="H27" s="68">
        <f>H28+H29</f>
        <v>36091.99</v>
      </c>
      <c r="I27" s="68">
        <f>I28+I29</f>
        <v>80450</v>
      </c>
      <c r="J27" s="68">
        <f>J28+J29</f>
        <v>57554.04</v>
      </c>
      <c r="K27" s="67">
        <f>J27/H27*100</f>
        <v>159.46485632961776</v>
      </c>
      <c r="L27" s="66">
        <f>J27/I27*100</f>
        <v>71.54013673088875</v>
      </c>
    </row>
    <row r="28" spans="1:12" ht="30.75" customHeight="1">
      <c r="A28" s="72">
        <v>19010000</v>
      </c>
      <c r="B28" s="73" t="s">
        <v>59</v>
      </c>
      <c r="C28" s="103">
        <v>60647.45</v>
      </c>
      <c r="D28" s="75"/>
      <c r="E28" s="99"/>
      <c r="F28" s="101"/>
      <c r="G28" s="113"/>
      <c r="H28" s="99"/>
      <c r="I28" s="75">
        <v>80450</v>
      </c>
      <c r="J28" s="75">
        <v>52554.04</v>
      </c>
      <c r="K28" s="100"/>
      <c r="L28" s="101">
        <f>J28/I28*100</f>
        <v>65.32509633312617</v>
      </c>
    </row>
    <row r="29" spans="1:12" ht="36" customHeight="1" thickBot="1">
      <c r="A29" s="81">
        <v>19050000</v>
      </c>
      <c r="B29" s="82" t="s">
        <v>60</v>
      </c>
      <c r="C29" s="74"/>
      <c r="D29" s="76"/>
      <c r="E29" s="114"/>
      <c r="F29" s="115"/>
      <c r="G29" s="116"/>
      <c r="H29" s="114">
        <v>36091.99</v>
      </c>
      <c r="I29" s="76">
        <v>0</v>
      </c>
      <c r="J29" s="76">
        <v>5000</v>
      </c>
      <c r="K29" s="117">
        <f>J29/H29*100</f>
        <v>13.853489375343395</v>
      </c>
      <c r="L29" s="118">
        <v>0</v>
      </c>
    </row>
    <row r="30" spans="1:12" ht="27.75" customHeight="1" thickBot="1">
      <c r="A30" s="119">
        <v>20000000</v>
      </c>
      <c r="B30" s="64" t="s">
        <v>61</v>
      </c>
      <c r="C30" s="65">
        <f>C31+C33+C37+C38</f>
        <v>534485.79</v>
      </c>
      <c r="D30" s="68">
        <f>D31+D33+D37+D38</f>
        <v>529450</v>
      </c>
      <c r="E30" s="120">
        <f>E31+E33+E37+E38</f>
        <v>1450395.26</v>
      </c>
      <c r="F30" s="121">
        <f aca="true" t="shared" si="2" ref="F30:F37">E30/C30*100</f>
        <v>271.3627353872214</v>
      </c>
      <c r="G30" s="122">
        <f aca="true" t="shared" si="3" ref="G30:G37">E30/D30*100</f>
        <v>273.9437642836906</v>
      </c>
      <c r="H30" s="120">
        <f>H31+H33+H37+H38</f>
        <v>5728800.5200000005</v>
      </c>
      <c r="I30" s="68">
        <f>I31+I33+I37+I38</f>
        <v>12055777.46</v>
      </c>
      <c r="J30" s="68">
        <f>J31+J33+J37+J38</f>
        <v>6533146.65</v>
      </c>
      <c r="K30" s="123">
        <f>J30/H30*100</f>
        <v>114.04039339809304</v>
      </c>
      <c r="L30" s="121">
        <f>J30/I30*100</f>
        <v>54.191002377709786</v>
      </c>
    </row>
    <row r="31" spans="1:12" ht="39" customHeight="1" thickBot="1">
      <c r="A31" s="63">
        <v>21000000</v>
      </c>
      <c r="B31" s="64" t="s">
        <v>62</v>
      </c>
      <c r="C31" s="65">
        <f>+C32</f>
        <v>7563.62</v>
      </c>
      <c r="D31" s="65">
        <f>+D32</f>
        <v>7000</v>
      </c>
      <c r="E31" s="65">
        <f>+E32</f>
        <v>39918.11</v>
      </c>
      <c r="F31" s="66">
        <f t="shared" si="2"/>
        <v>527.764615356139</v>
      </c>
      <c r="G31" s="69">
        <f t="shared" si="3"/>
        <v>570.2587142857143</v>
      </c>
      <c r="H31" s="68"/>
      <c r="I31" s="68"/>
      <c r="J31" s="68"/>
      <c r="K31" s="67"/>
      <c r="L31" s="66"/>
    </row>
    <row r="32" spans="1:12" ht="40.5" customHeight="1" thickBot="1">
      <c r="A32" s="124">
        <v>21081100</v>
      </c>
      <c r="B32" s="125" t="s">
        <v>71</v>
      </c>
      <c r="C32" s="126">
        <v>7563.62</v>
      </c>
      <c r="D32" s="127">
        <v>7000</v>
      </c>
      <c r="E32" s="127">
        <v>39918.11</v>
      </c>
      <c r="F32" s="128">
        <f>E32/C32*100</f>
        <v>527.764615356139</v>
      </c>
      <c r="G32" s="129">
        <f t="shared" si="3"/>
        <v>570.2587142857143</v>
      </c>
      <c r="H32" s="127"/>
      <c r="I32" s="127"/>
      <c r="J32" s="127"/>
      <c r="K32" s="130"/>
      <c r="L32" s="128"/>
    </row>
    <row r="33" spans="1:20" ht="57" customHeight="1" thickBot="1">
      <c r="A33" s="63">
        <v>22000000</v>
      </c>
      <c r="B33" s="131" t="s">
        <v>63</v>
      </c>
      <c r="C33" s="132">
        <f>C34+C36+C35</f>
        <v>434487.26</v>
      </c>
      <c r="D33" s="133">
        <f>D34+D36+D35</f>
        <v>405450</v>
      </c>
      <c r="E33" s="133">
        <f>E34+E36+E35</f>
        <v>1258586.6099999999</v>
      </c>
      <c r="F33" s="71">
        <f t="shared" si="2"/>
        <v>289.6716948616629</v>
      </c>
      <c r="G33" s="134">
        <f t="shared" si="3"/>
        <v>310.4172179060303</v>
      </c>
      <c r="H33" s="133"/>
      <c r="I33" s="133"/>
      <c r="J33" s="133"/>
      <c r="K33" s="70"/>
      <c r="L33" s="71"/>
      <c r="M33" s="135"/>
      <c r="N33" s="135"/>
      <c r="O33" s="135"/>
      <c r="P33" s="135"/>
      <c r="Q33" s="135"/>
      <c r="R33" s="135"/>
      <c r="S33" s="135"/>
      <c r="T33" s="135"/>
    </row>
    <row r="34" spans="1:20" ht="39" customHeight="1">
      <c r="A34" s="72">
        <v>22010000</v>
      </c>
      <c r="B34" s="136" t="s">
        <v>127</v>
      </c>
      <c r="C34" s="137">
        <v>338014.33</v>
      </c>
      <c r="D34" s="99">
        <v>246000</v>
      </c>
      <c r="E34" s="99">
        <v>521455.42</v>
      </c>
      <c r="F34" s="113">
        <f>E34/C34*100</f>
        <v>154.2702109700497</v>
      </c>
      <c r="G34" s="101">
        <f t="shared" si="3"/>
        <v>211.97374796747965</v>
      </c>
      <c r="H34" s="137"/>
      <c r="I34" s="99"/>
      <c r="J34" s="99"/>
      <c r="K34" s="100"/>
      <c r="L34" s="101"/>
      <c r="M34" s="135"/>
      <c r="N34" s="135"/>
      <c r="O34" s="135"/>
      <c r="P34" s="135"/>
      <c r="Q34" s="135"/>
      <c r="R34" s="135"/>
      <c r="S34" s="135"/>
      <c r="T34" s="135"/>
    </row>
    <row r="35" spans="1:20" ht="48" customHeight="1">
      <c r="A35" s="138">
        <v>22080400</v>
      </c>
      <c r="B35" s="139" t="s">
        <v>118</v>
      </c>
      <c r="C35" s="110">
        <v>62017.1</v>
      </c>
      <c r="D35" s="111">
        <v>120000</v>
      </c>
      <c r="E35" s="111">
        <v>474130.21</v>
      </c>
      <c r="F35" s="140"/>
      <c r="G35" s="105">
        <f>E35/D35*100</f>
        <v>395.10850833333336</v>
      </c>
      <c r="H35" s="110"/>
      <c r="I35" s="111"/>
      <c r="J35" s="111"/>
      <c r="K35" s="141"/>
      <c r="L35" s="142"/>
      <c r="M35" s="135"/>
      <c r="N35" s="135"/>
      <c r="O35" s="135"/>
      <c r="P35" s="135"/>
      <c r="Q35" s="135"/>
      <c r="R35" s="135"/>
      <c r="S35" s="135"/>
      <c r="T35" s="135"/>
    </row>
    <row r="36" spans="1:20" ht="25.5" customHeight="1" thickBot="1">
      <c r="A36" s="143">
        <v>22090000</v>
      </c>
      <c r="B36" s="143" t="s">
        <v>115</v>
      </c>
      <c r="C36" s="144">
        <v>34455.83</v>
      </c>
      <c r="D36" s="114">
        <v>39450</v>
      </c>
      <c r="E36" s="114">
        <v>263000.98</v>
      </c>
      <c r="F36" s="145">
        <f t="shared" si="2"/>
        <v>763.2989250295232</v>
      </c>
      <c r="G36" s="118">
        <f t="shared" si="3"/>
        <v>666.6691508238275</v>
      </c>
      <c r="H36" s="144"/>
      <c r="I36" s="114"/>
      <c r="J36" s="114"/>
      <c r="K36" s="146"/>
      <c r="L36" s="115"/>
      <c r="M36" s="135"/>
      <c r="N36" s="135"/>
      <c r="O36" s="135"/>
      <c r="P36" s="135"/>
      <c r="Q36" s="135"/>
      <c r="R36" s="135"/>
      <c r="S36" s="135"/>
      <c r="T36" s="135"/>
    </row>
    <row r="37" spans="1:20" ht="27.75" customHeight="1" thickBot="1">
      <c r="A37" s="63">
        <v>24000000</v>
      </c>
      <c r="B37" s="147" t="s">
        <v>64</v>
      </c>
      <c r="C37" s="148">
        <v>92434.91</v>
      </c>
      <c r="D37" s="120">
        <v>117000</v>
      </c>
      <c r="E37" s="120">
        <v>151890.54</v>
      </c>
      <c r="F37" s="121">
        <f t="shared" si="2"/>
        <v>164.3216183149851</v>
      </c>
      <c r="G37" s="122">
        <f t="shared" si="3"/>
        <v>129.82097435897438</v>
      </c>
      <c r="H37" s="120">
        <v>3890.54</v>
      </c>
      <c r="I37" s="120">
        <v>20000</v>
      </c>
      <c r="J37" s="120">
        <v>14847.42</v>
      </c>
      <c r="K37" s="123">
        <f>J37/H37*100</f>
        <v>381.62877132737356</v>
      </c>
      <c r="L37" s="121">
        <f>J37/I37*100</f>
        <v>74.2371</v>
      </c>
      <c r="M37" s="135"/>
      <c r="N37" s="135"/>
      <c r="O37" s="135"/>
      <c r="P37" s="135"/>
      <c r="Q37" s="135"/>
      <c r="R37" s="135"/>
      <c r="S37" s="135"/>
      <c r="T37" s="135"/>
    </row>
    <row r="38" spans="1:20" ht="33" customHeight="1" thickBot="1">
      <c r="A38" s="63">
        <v>25000000</v>
      </c>
      <c r="B38" s="64" t="s">
        <v>66</v>
      </c>
      <c r="C38" s="65"/>
      <c r="D38" s="68">
        <v>0</v>
      </c>
      <c r="E38" s="68"/>
      <c r="F38" s="66"/>
      <c r="G38" s="69"/>
      <c r="H38" s="68">
        <v>5724909.98</v>
      </c>
      <c r="I38" s="68">
        <v>12035777.46</v>
      </c>
      <c r="J38" s="68">
        <v>6518299.23</v>
      </c>
      <c r="K38" s="67">
        <f>J38/H38*100</f>
        <v>113.85854542292732</v>
      </c>
      <c r="L38" s="66">
        <f>J38/I38*100</f>
        <v>54.157691529800026</v>
      </c>
      <c r="M38" s="135"/>
      <c r="N38" s="135"/>
      <c r="O38" s="135"/>
      <c r="P38" s="135"/>
      <c r="Q38" s="135"/>
      <c r="R38" s="135"/>
      <c r="S38" s="135"/>
      <c r="T38" s="135"/>
    </row>
    <row r="39" spans="1:12" ht="24" customHeight="1" thickBot="1">
      <c r="A39" s="119">
        <v>30000000</v>
      </c>
      <c r="B39" s="64" t="s">
        <v>65</v>
      </c>
      <c r="C39" s="65">
        <f>C40+C41+C42</f>
        <v>2266.25</v>
      </c>
      <c r="D39" s="65">
        <f>D40+D41+D42</f>
        <v>0</v>
      </c>
      <c r="E39" s="65">
        <f>E40+E41+E42</f>
        <v>1586.25</v>
      </c>
      <c r="F39" s="66">
        <f>E39/C39*100</f>
        <v>69.99448428019856</v>
      </c>
      <c r="G39" s="69"/>
      <c r="H39" s="68">
        <f>H40+H41+H42</f>
        <v>111097.16</v>
      </c>
      <c r="I39" s="68">
        <f>I40+I41+I42</f>
        <v>150000</v>
      </c>
      <c r="J39" s="68">
        <f>J40+J41+J42</f>
        <v>146124.63</v>
      </c>
      <c r="K39" s="67">
        <f>J39/H39*100</f>
        <v>131.52868174127943</v>
      </c>
      <c r="L39" s="66">
        <f>J39/I39*100</f>
        <v>97.41642</v>
      </c>
    </row>
    <row r="40" spans="1:12" ht="30">
      <c r="A40" s="108">
        <v>31020000</v>
      </c>
      <c r="B40" s="102" t="s">
        <v>49</v>
      </c>
      <c r="C40" s="149">
        <v>2266.25</v>
      </c>
      <c r="D40" s="104"/>
      <c r="E40" s="104">
        <v>1586.25</v>
      </c>
      <c r="F40" s="105">
        <f>E40/C40*100</f>
        <v>69.99448428019856</v>
      </c>
      <c r="G40" s="106"/>
      <c r="H40" s="104"/>
      <c r="I40" s="104"/>
      <c r="J40" s="104"/>
      <c r="K40" s="107"/>
      <c r="L40" s="105"/>
    </row>
    <row r="41" spans="1:12" ht="36" customHeight="1">
      <c r="A41" s="108">
        <v>31030000</v>
      </c>
      <c r="B41" s="102" t="s">
        <v>47</v>
      </c>
      <c r="C41" s="150"/>
      <c r="D41" s="151"/>
      <c r="E41" s="151"/>
      <c r="F41" s="152"/>
      <c r="G41" s="153"/>
      <c r="H41" s="104">
        <v>17026</v>
      </c>
      <c r="I41" s="104">
        <v>50000</v>
      </c>
      <c r="J41" s="75">
        <v>61389</v>
      </c>
      <c r="K41" s="107">
        <f>J41/H41*100</f>
        <v>360.5603195113356</v>
      </c>
      <c r="L41" s="105">
        <f>J41/I41*100</f>
        <v>122.778</v>
      </c>
    </row>
    <row r="42" spans="1:12" ht="39.75" customHeight="1" thickBot="1">
      <c r="A42" s="81">
        <v>33010100</v>
      </c>
      <c r="B42" s="82" t="s">
        <v>50</v>
      </c>
      <c r="C42" s="74"/>
      <c r="D42" s="76"/>
      <c r="E42" s="114"/>
      <c r="F42" s="115"/>
      <c r="G42" s="116"/>
      <c r="H42" s="114">
        <v>94071.16</v>
      </c>
      <c r="I42" s="104">
        <v>100000</v>
      </c>
      <c r="J42" s="75">
        <v>84735.63</v>
      </c>
      <c r="K42" s="117">
        <f>J42/H42*100</f>
        <v>90.07609771156218</v>
      </c>
      <c r="L42" s="118">
        <f>J42/I42*100</f>
        <v>84.73563</v>
      </c>
    </row>
    <row r="43" spans="1:13" ht="28.5" customHeight="1" thickBot="1">
      <c r="A43" s="87"/>
      <c r="B43" s="63" t="s">
        <v>52</v>
      </c>
      <c r="C43" s="154">
        <f>C39+C30+C12</f>
        <v>57309364.83</v>
      </c>
      <c r="D43" s="155">
        <f>D39+D30+D12</f>
        <v>53050700</v>
      </c>
      <c r="E43" s="155">
        <f>E39+E30+E12</f>
        <v>77911438.91000001</v>
      </c>
      <c r="F43" s="66">
        <f aca="true" t="shared" si="4" ref="F43:F53">E43/C43*100</f>
        <v>135.94887875849454</v>
      </c>
      <c r="G43" s="69">
        <f>E43/D43*100</f>
        <v>146.86222596497316</v>
      </c>
      <c r="H43" s="68">
        <f>H39+H30+H12</f>
        <v>5873626.550000001</v>
      </c>
      <c r="I43" s="68">
        <f>I39+I30+I12</f>
        <v>12286227.46</v>
      </c>
      <c r="J43" s="68">
        <f>J39+J30+J12</f>
        <v>6736860.32</v>
      </c>
      <c r="K43" s="67">
        <f>J43/H43*100</f>
        <v>114.69677655961969</v>
      </c>
      <c r="L43" s="66">
        <f>J43/I43*100</f>
        <v>54.83261922289041</v>
      </c>
      <c r="M43" s="57"/>
    </row>
    <row r="44" spans="1:12" ht="31.5" customHeight="1" thickBot="1">
      <c r="A44" s="63">
        <v>41020000</v>
      </c>
      <c r="B44" s="64" t="s">
        <v>46</v>
      </c>
      <c r="C44" s="65">
        <f>SUM(C45:C46)</f>
        <v>3592200</v>
      </c>
      <c r="D44" s="68">
        <f>SUM(D45:D46)</f>
        <v>9127800</v>
      </c>
      <c r="E44" s="68">
        <f>SUM(E45:E46)</f>
        <v>9127800</v>
      </c>
      <c r="F44" s="66">
        <f t="shared" si="4"/>
        <v>254.10055119425422</v>
      </c>
      <c r="G44" s="69">
        <f>E44/D44*100</f>
        <v>100</v>
      </c>
      <c r="H44" s="68"/>
      <c r="I44" s="68"/>
      <c r="J44" s="68"/>
      <c r="K44" s="67"/>
      <c r="L44" s="66"/>
    </row>
    <row r="45" spans="1:12" ht="26.25" customHeight="1">
      <c r="A45" s="156">
        <v>41020100</v>
      </c>
      <c r="B45" s="136" t="s">
        <v>125</v>
      </c>
      <c r="C45" s="137">
        <v>3592200</v>
      </c>
      <c r="D45" s="99">
        <v>4326000</v>
      </c>
      <c r="E45" s="137">
        <f>D45</f>
        <v>4326000</v>
      </c>
      <c r="F45" s="101">
        <f t="shared" si="4"/>
        <v>120.42759311842326</v>
      </c>
      <c r="G45" s="106">
        <f>E45/D45*100</f>
        <v>100</v>
      </c>
      <c r="H45" s="99"/>
      <c r="I45" s="99"/>
      <c r="J45" s="99"/>
      <c r="K45" s="79"/>
      <c r="L45" s="80"/>
    </row>
    <row r="46" spans="1:12" ht="32.25" customHeight="1" thickBot="1">
      <c r="A46" s="108">
        <v>41020900</v>
      </c>
      <c r="B46" s="102" t="s">
        <v>137</v>
      </c>
      <c r="C46" s="149"/>
      <c r="D46" s="104">
        <v>4801800</v>
      </c>
      <c r="E46" s="149">
        <f>D46</f>
        <v>4801800</v>
      </c>
      <c r="F46" s="105"/>
      <c r="G46" s="106">
        <f>E46/D46*100</f>
        <v>100</v>
      </c>
      <c r="H46" s="104"/>
      <c r="I46" s="104"/>
      <c r="J46" s="104"/>
      <c r="K46" s="157"/>
      <c r="L46" s="152"/>
    </row>
    <row r="47" spans="1:12" ht="35.25" customHeight="1" thickBot="1">
      <c r="A47" s="63">
        <v>41030000</v>
      </c>
      <c r="B47" s="63" t="s">
        <v>67</v>
      </c>
      <c r="C47" s="68">
        <f>SUM(C48:C56)</f>
        <v>137327680.47</v>
      </c>
      <c r="D47" s="65">
        <f>SUM(D48:D55)</f>
        <v>201533966.17000002</v>
      </c>
      <c r="E47" s="65">
        <f>SUM(E48:E55)</f>
        <v>200245863.34000003</v>
      </c>
      <c r="F47" s="158">
        <f t="shared" si="4"/>
        <v>145.81609669271657</v>
      </c>
      <c r="G47" s="66">
        <f aca="true" t="shared" si="5" ref="G47:G57">E47/D47*100</f>
        <v>99.36085075162296</v>
      </c>
      <c r="H47" s="68">
        <v>0</v>
      </c>
      <c r="I47" s="68">
        <f>SUM(I48:I55)</f>
        <v>341000</v>
      </c>
      <c r="J47" s="68">
        <f>SUM(J48:J55)</f>
        <v>341000</v>
      </c>
      <c r="K47" s="66"/>
      <c r="L47" s="66">
        <f>J47/I47*100</f>
        <v>100</v>
      </c>
    </row>
    <row r="48" spans="1:12" ht="66" customHeight="1">
      <c r="A48" s="72">
        <v>41030600</v>
      </c>
      <c r="B48" s="73" t="s">
        <v>68</v>
      </c>
      <c r="C48" s="75">
        <v>44942719.53</v>
      </c>
      <c r="D48" s="75">
        <v>50743043</v>
      </c>
      <c r="E48" s="75">
        <v>49546661.99</v>
      </c>
      <c r="F48" s="77">
        <f t="shared" si="4"/>
        <v>110.24402285430635</v>
      </c>
      <c r="G48" s="77">
        <f t="shared" si="5"/>
        <v>97.64227578941215</v>
      </c>
      <c r="H48" s="75"/>
      <c r="I48" s="75"/>
      <c r="J48" s="75"/>
      <c r="K48" s="96"/>
      <c r="L48" s="96"/>
    </row>
    <row r="49" spans="1:12" ht="84" customHeight="1">
      <c r="A49" s="108">
        <v>41030800</v>
      </c>
      <c r="B49" s="102" t="s">
        <v>126</v>
      </c>
      <c r="C49" s="104">
        <v>11934256.39</v>
      </c>
      <c r="D49" s="104">
        <v>44800354.31</v>
      </c>
      <c r="E49" s="104">
        <v>44800354.31</v>
      </c>
      <c r="F49" s="105">
        <f t="shared" si="4"/>
        <v>375.39292642932736</v>
      </c>
      <c r="G49" s="105">
        <f t="shared" si="5"/>
        <v>100</v>
      </c>
      <c r="H49" s="104"/>
      <c r="I49" s="104"/>
      <c r="J49" s="104"/>
      <c r="K49" s="152"/>
      <c r="L49" s="152"/>
    </row>
    <row r="50" spans="1:12" ht="162" customHeight="1">
      <c r="A50" s="108">
        <v>41030900</v>
      </c>
      <c r="B50" s="102" t="s">
        <v>122</v>
      </c>
      <c r="C50" s="104">
        <v>2605499.2</v>
      </c>
      <c r="D50" s="104">
        <v>0</v>
      </c>
      <c r="E50" s="104">
        <v>0</v>
      </c>
      <c r="F50" s="105">
        <f t="shared" si="4"/>
        <v>0</v>
      </c>
      <c r="G50" s="105">
        <v>0</v>
      </c>
      <c r="H50" s="104"/>
      <c r="I50" s="104"/>
      <c r="J50" s="104"/>
      <c r="K50" s="152"/>
      <c r="L50" s="152"/>
    </row>
    <row r="51" spans="1:12" ht="54.75" customHeight="1">
      <c r="A51" s="108">
        <v>41031000</v>
      </c>
      <c r="B51" s="102" t="s">
        <v>69</v>
      </c>
      <c r="C51" s="104">
        <v>416452.13</v>
      </c>
      <c r="D51" s="104">
        <v>238969.86</v>
      </c>
      <c r="E51" s="104">
        <f>D51</f>
        <v>238969.86</v>
      </c>
      <c r="F51" s="105">
        <f t="shared" si="4"/>
        <v>57.382311863790925</v>
      </c>
      <c r="G51" s="105">
        <f t="shared" si="5"/>
        <v>100</v>
      </c>
      <c r="H51" s="104"/>
      <c r="I51" s="104"/>
      <c r="J51" s="104"/>
      <c r="K51" s="152"/>
      <c r="L51" s="152"/>
    </row>
    <row r="52" spans="1:12" ht="36" customHeight="1">
      <c r="A52" s="108">
        <v>41033900</v>
      </c>
      <c r="B52" s="102" t="s">
        <v>116</v>
      </c>
      <c r="C52" s="104">
        <v>36331300</v>
      </c>
      <c r="D52" s="104">
        <v>36271900</v>
      </c>
      <c r="E52" s="104">
        <f>D52</f>
        <v>36271900</v>
      </c>
      <c r="F52" s="105">
        <f t="shared" si="4"/>
        <v>99.83650461172597</v>
      </c>
      <c r="G52" s="105">
        <f t="shared" si="5"/>
        <v>100</v>
      </c>
      <c r="H52" s="104"/>
      <c r="I52" s="104"/>
      <c r="J52" s="104"/>
      <c r="K52" s="105"/>
      <c r="L52" s="105"/>
    </row>
    <row r="53" spans="1:13" ht="36" customHeight="1">
      <c r="A53" s="108">
        <v>41034200</v>
      </c>
      <c r="B53" s="102" t="s">
        <v>117</v>
      </c>
      <c r="C53" s="104">
        <v>39625700</v>
      </c>
      <c r="D53" s="104">
        <v>38169200</v>
      </c>
      <c r="E53" s="104">
        <f>D53</f>
        <v>38169200</v>
      </c>
      <c r="F53" s="105">
        <f t="shared" si="4"/>
        <v>96.32435515334745</v>
      </c>
      <c r="G53" s="105">
        <f t="shared" si="5"/>
        <v>100</v>
      </c>
      <c r="H53" s="104"/>
      <c r="I53" s="104"/>
      <c r="J53" s="104"/>
      <c r="K53" s="105"/>
      <c r="L53" s="105"/>
      <c r="M53" s="57"/>
    </row>
    <row r="54" spans="1:12" ht="24" customHeight="1">
      <c r="A54" s="108">
        <v>41035000</v>
      </c>
      <c r="B54" s="102" t="s">
        <v>70</v>
      </c>
      <c r="C54" s="104">
        <v>771322</v>
      </c>
      <c r="D54" s="104">
        <v>30729778</v>
      </c>
      <c r="E54" s="104">
        <f>D54</f>
        <v>30729778</v>
      </c>
      <c r="F54" s="105">
        <f>E54/C54*100</f>
        <v>3984.040128506642</v>
      </c>
      <c r="G54" s="105">
        <f t="shared" si="5"/>
        <v>100</v>
      </c>
      <c r="H54" s="104"/>
      <c r="I54" s="104">
        <v>341000</v>
      </c>
      <c r="J54" s="104">
        <v>341000</v>
      </c>
      <c r="K54" s="105"/>
      <c r="L54" s="105">
        <f>J54/I54*100</f>
        <v>100</v>
      </c>
    </row>
    <row r="55" spans="1:12" ht="103.5" customHeight="1">
      <c r="A55" s="108">
        <v>41035800</v>
      </c>
      <c r="B55" s="102" t="s">
        <v>121</v>
      </c>
      <c r="C55" s="104">
        <v>300431.22</v>
      </c>
      <c r="D55" s="104">
        <v>580721</v>
      </c>
      <c r="E55" s="104">
        <v>488999.18</v>
      </c>
      <c r="F55" s="105">
        <f>E55/C55*100</f>
        <v>162.76576715296102</v>
      </c>
      <c r="G55" s="105">
        <f>E55/D55*100</f>
        <v>84.20552726696641</v>
      </c>
      <c r="H55" s="104"/>
      <c r="I55" s="104"/>
      <c r="J55" s="104"/>
      <c r="K55" s="105"/>
      <c r="L55" s="105"/>
    </row>
    <row r="56" spans="1:12" ht="66.75" customHeight="1" thickBot="1">
      <c r="A56" s="138">
        <v>41035900</v>
      </c>
      <c r="B56" s="139" t="s">
        <v>136</v>
      </c>
      <c r="C56" s="110">
        <v>400000</v>
      </c>
      <c r="D56" s="110"/>
      <c r="E56" s="110"/>
      <c r="F56" s="105"/>
      <c r="G56" s="105"/>
      <c r="H56" s="111"/>
      <c r="I56" s="111"/>
      <c r="J56" s="111"/>
      <c r="K56" s="140"/>
      <c r="L56" s="142"/>
    </row>
    <row r="57" spans="1:13" ht="25.5" customHeight="1" thickBot="1">
      <c r="A57" s="87"/>
      <c r="B57" s="63" t="s">
        <v>5</v>
      </c>
      <c r="C57" s="154">
        <f>C47+C44+C43</f>
        <v>198229245.3</v>
      </c>
      <c r="D57" s="155">
        <f>D47+D44+D43</f>
        <v>263712466.17000002</v>
      </c>
      <c r="E57" s="155">
        <f>E47+E44+E43</f>
        <v>287285102.25000006</v>
      </c>
      <c r="F57" s="66">
        <f>E57/C57*100</f>
        <v>144.92569036179447</v>
      </c>
      <c r="G57" s="69">
        <f t="shared" si="5"/>
        <v>108.93876441351247</v>
      </c>
      <c r="H57" s="68">
        <f>H47+H44+H43</f>
        <v>5873626.550000001</v>
      </c>
      <c r="I57" s="68">
        <f>I47+I44+I43</f>
        <v>12627227.46</v>
      </c>
      <c r="J57" s="68">
        <f>J47+J44+J43</f>
        <v>7077860.32</v>
      </c>
      <c r="K57" s="69">
        <f>J57/H57*100</f>
        <v>120.50238910745865</v>
      </c>
      <c r="L57" s="66">
        <f>J57/I57*100</f>
        <v>56.0523705019249</v>
      </c>
      <c r="M57" s="57"/>
    </row>
    <row r="58" spans="1:12" ht="68.25" customHeight="1" thickBot="1">
      <c r="A58" s="54"/>
      <c r="B58" s="220" t="s">
        <v>102</v>
      </c>
      <c r="C58" s="220"/>
      <c r="D58" s="220"/>
      <c r="E58" s="220"/>
      <c r="F58" s="220"/>
      <c r="G58" s="220"/>
      <c r="H58" s="220"/>
      <c r="I58" s="220"/>
      <c r="J58" s="220"/>
      <c r="K58" s="220"/>
      <c r="L58" s="57"/>
    </row>
    <row r="59" spans="1:12" ht="32.25" customHeight="1">
      <c r="A59" s="159">
        <v>10000</v>
      </c>
      <c r="B59" s="160" t="s">
        <v>72</v>
      </c>
      <c r="C59" s="161">
        <v>10276318.65</v>
      </c>
      <c r="D59" s="161">
        <v>14589488.8</v>
      </c>
      <c r="E59" s="161">
        <v>12470653.1</v>
      </c>
      <c r="F59" s="162">
        <f>E59/C59*100</f>
        <v>121.35331264761821</v>
      </c>
      <c r="G59" s="162">
        <f>E59/D59*100</f>
        <v>85.47697092717874</v>
      </c>
      <c r="H59" s="163">
        <v>20639.51</v>
      </c>
      <c r="I59" s="164">
        <v>2455262.52</v>
      </c>
      <c r="J59" s="163">
        <v>630001.48</v>
      </c>
      <c r="K59" s="165">
        <f>J59/H59*100</f>
        <v>3052.405216984318</v>
      </c>
      <c r="L59" s="166">
        <f aca="true" t="shared" si="6" ref="L59:L64">J59/I59*100</f>
        <v>25.659230932258925</v>
      </c>
    </row>
    <row r="60" spans="1:12" ht="27" customHeight="1">
      <c r="A60" s="167">
        <v>70000</v>
      </c>
      <c r="B60" s="168" t="s">
        <v>73</v>
      </c>
      <c r="C60" s="169">
        <v>54015986.8</v>
      </c>
      <c r="D60" s="169">
        <v>77369627.2</v>
      </c>
      <c r="E60" s="169">
        <v>70166570.76</v>
      </c>
      <c r="F60" s="170">
        <f aca="true" t="shared" si="7" ref="F60:F93">E60/C60*100</f>
        <v>129.8996369719196</v>
      </c>
      <c r="G60" s="170">
        <f aca="true" t="shared" si="8" ref="G60:G93">E60/D60*100</f>
        <v>90.69007218894806</v>
      </c>
      <c r="H60" s="171">
        <v>2432973.49</v>
      </c>
      <c r="I60" s="172">
        <v>13988871.49</v>
      </c>
      <c r="J60" s="171">
        <v>5900527.32</v>
      </c>
      <c r="K60" s="173">
        <f>J60/H60*100</f>
        <v>242.52328865284923</v>
      </c>
      <c r="L60" s="174">
        <f t="shared" si="6"/>
        <v>42.18015244630716</v>
      </c>
    </row>
    <row r="61" spans="1:12" ht="27.75" customHeight="1">
      <c r="A61" s="167">
        <v>80000</v>
      </c>
      <c r="B61" s="168" t="s">
        <v>74</v>
      </c>
      <c r="C61" s="169">
        <v>36426475.22</v>
      </c>
      <c r="D61" s="169">
        <v>43900196.08</v>
      </c>
      <c r="E61" s="169">
        <v>36446960.58</v>
      </c>
      <c r="F61" s="170">
        <f t="shared" si="7"/>
        <v>100.0562375576453</v>
      </c>
      <c r="G61" s="170">
        <f t="shared" si="8"/>
        <v>83.02231842787705</v>
      </c>
      <c r="H61" s="171">
        <v>4586887.65</v>
      </c>
      <c r="I61" s="172">
        <v>13428358.02</v>
      </c>
      <c r="J61" s="171">
        <v>4211761.84</v>
      </c>
      <c r="K61" s="173">
        <f>J61/H61*100</f>
        <v>91.82177897904256</v>
      </c>
      <c r="L61" s="174">
        <f t="shared" si="6"/>
        <v>31.364682366429786</v>
      </c>
    </row>
    <row r="62" spans="1:12" ht="31.5">
      <c r="A62" s="167">
        <v>90000</v>
      </c>
      <c r="B62" s="168" t="s">
        <v>75</v>
      </c>
      <c r="C62" s="169">
        <v>60725176.97</v>
      </c>
      <c r="D62" s="169">
        <v>130048262.66</v>
      </c>
      <c r="E62" s="169">
        <v>119302549.59</v>
      </c>
      <c r="F62" s="170">
        <f t="shared" si="7"/>
        <v>196.4630743668955</v>
      </c>
      <c r="G62" s="170">
        <f t="shared" si="8"/>
        <v>91.73713446822912</v>
      </c>
      <c r="H62" s="171">
        <v>47219.11</v>
      </c>
      <c r="I62" s="175">
        <v>92199.28</v>
      </c>
      <c r="J62" s="171">
        <v>64730.15</v>
      </c>
      <c r="K62" s="173">
        <f>J62/H62*100</f>
        <v>137.08464644928716</v>
      </c>
      <c r="L62" s="174">
        <f t="shared" si="6"/>
        <v>70.20678469506485</v>
      </c>
    </row>
    <row r="63" spans="1:12" ht="15.75">
      <c r="A63" s="167">
        <v>100000</v>
      </c>
      <c r="B63" s="168" t="s">
        <v>76</v>
      </c>
      <c r="C63" s="169">
        <v>1164500.7</v>
      </c>
      <c r="D63" s="169">
        <v>5983562</v>
      </c>
      <c r="E63" s="169">
        <v>2312975.57</v>
      </c>
      <c r="F63" s="170">
        <f t="shared" si="7"/>
        <v>198.6238024588564</v>
      </c>
      <c r="G63" s="170">
        <f t="shared" si="8"/>
        <v>38.655496007227796</v>
      </c>
      <c r="H63" s="176">
        <v>3260558.03</v>
      </c>
      <c r="I63" s="172">
        <v>5186644</v>
      </c>
      <c r="J63" s="176">
        <v>1088330.99</v>
      </c>
      <c r="K63" s="173">
        <f>J63/H63*100</f>
        <v>33.37867260715492</v>
      </c>
      <c r="L63" s="174">
        <f t="shared" si="6"/>
        <v>20.983337009441943</v>
      </c>
    </row>
    <row r="64" spans="1:12" ht="15.75">
      <c r="A64" s="177">
        <v>100101</v>
      </c>
      <c r="B64" s="178" t="s">
        <v>77</v>
      </c>
      <c r="C64" s="169"/>
      <c r="D64" s="179">
        <v>1800000</v>
      </c>
      <c r="E64" s="169"/>
      <c r="F64" s="170"/>
      <c r="G64" s="170"/>
      <c r="H64" s="180"/>
      <c r="I64" s="181">
        <v>721594</v>
      </c>
      <c r="J64" s="182">
        <v>0</v>
      </c>
      <c r="K64" s="173"/>
      <c r="L64" s="174">
        <f t="shared" si="6"/>
        <v>0</v>
      </c>
    </row>
    <row r="65" spans="1:12" ht="15">
      <c r="A65" s="177">
        <v>100103</v>
      </c>
      <c r="B65" s="178" t="s">
        <v>138</v>
      </c>
      <c r="C65" s="183"/>
      <c r="D65" s="184">
        <v>1070000</v>
      </c>
      <c r="E65" s="183">
        <v>750000</v>
      </c>
      <c r="F65" s="185"/>
      <c r="G65" s="185">
        <f t="shared" si="8"/>
        <v>70.09345794392523</v>
      </c>
      <c r="H65" s="186"/>
      <c r="I65" s="181"/>
      <c r="J65" s="186"/>
      <c r="K65" s="187"/>
      <c r="L65" s="188"/>
    </row>
    <row r="66" spans="1:12" ht="15">
      <c r="A66" s="177">
        <v>100102</v>
      </c>
      <c r="B66" s="178" t="s">
        <v>78</v>
      </c>
      <c r="C66" s="183">
        <v>60012.72</v>
      </c>
      <c r="D66" s="179">
        <v>150000</v>
      </c>
      <c r="E66" s="183">
        <v>149999.6</v>
      </c>
      <c r="F66" s="185"/>
      <c r="G66" s="185">
        <f t="shared" si="8"/>
        <v>99.99973333333334</v>
      </c>
      <c r="H66" s="186">
        <v>1803127.99</v>
      </c>
      <c r="I66" s="181">
        <v>2347500</v>
      </c>
      <c r="J66" s="186">
        <v>608803.98</v>
      </c>
      <c r="K66" s="187">
        <f>J66/H66*100</f>
        <v>33.76376959241812</v>
      </c>
      <c r="L66" s="189">
        <f>J66/I66*100</f>
        <v>25.934141853035143</v>
      </c>
    </row>
    <row r="67" spans="1:12" ht="15">
      <c r="A67" s="177">
        <v>100202</v>
      </c>
      <c r="B67" s="178" t="s">
        <v>79</v>
      </c>
      <c r="C67" s="183">
        <v>14910</v>
      </c>
      <c r="D67" s="179"/>
      <c r="E67" s="183"/>
      <c r="F67" s="185"/>
      <c r="G67" s="185" t="e">
        <f t="shared" si="8"/>
        <v>#DIV/0!</v>
      </c>
      <c r="H67" s="190">
        <v>315897.89</v>
      </c>
      <c r="I67" s="181">
        <v>396000</v>
      </c>
      <c r="J67" s="190">
        <v>256459.2</v>
      </c>
      <c r="K67" s="187"/>
      <c r="L67" s="189">
        <f>J67/I67*100</f>
        <v>64.76242424242425</v>
      </c>
    </row>
    <row r="68" spans="1:12" ht="15">
      <c r="A68" s="177">
        <v>100201</v>
      </c>
      <c r="B68" s="178" t="s">
        <v>80</v>
      </c>
      <c r="C68" s="183"/>
      <c r="D68" s="184"/>
      <c r="E68" s="183"/>
      <c r="F68" s="185"/>
      <c r="G68" s="185"/>
      <c r="H68" s="186">
        <v>217793.56</v>
      </c>
      <c r="I68" s="191">
        <v>633400</v>
      </c>
      <c r="J68" s="186">
        <v>0</v>
      </c>
      <c r="K68" s="187"/>
      <c r="L68" s="189"/>
    </row>
    <row r="69" spans="1:12" ht="15">
      <c r="A69" s="177">
        <v>100203</v>
      </c>
      <c r="B69" s="178" t="s">
        <v>81</v>
      </c>
      <c r="C69" s="179">
        <v>1110877.27</v>
      </c>
      <c r="D69" s="179">
        <v>2917362</v>
      </c>
      <c r="E69" s="179">
        <v>1389897.41</v>
      </c>
      <c r="F69" s="185">
        <f t="shared" si="7"/>
        <v>125.11709866923462</v>
      </c>
      <c r="G69" s="185">
        <f t="shared" si="8"/>
        <v>47.6422675691258</v>
      </c>
      <c r="H69" s="186">
        <v>867078.59</v>
      </c>
      <c r="I69" s="181">
        <v>1088150</v>
      </c>
      <c r="J69" s="186">
        <v>223067.81</v>
      </c>
      <c r="K69" s="187"/>
      <c r="L69" s="189">
        <f>J69/I69*100</f>
        <v>20.499729816661304</v>
      </c>
    </row>
    <row r="70" spans="1:12" ht="45">
      <c r="A70" s="177">
        <v>100400</v>
      </c>
      <c r="B70" s="178" t="s">
        <v>82</v>
      </c>
      <c r="C70" s="183"/>
      <c r="D70" s="179"/>
      <c r="E70" s="183"/>
      <c r="F70" s="185"/>
      <c r="G70" s="185"/>
      <c r="H70" s="186"/>
      <c r="I70" s="181"/>
      <c r="J70" s="186"/>
      <c r="K70" s="187"/>
      <c r="L70" s="189" t="e">
        <f>J70/I70*100</f>
        <v>#DIV/0!</v>
      </c>
    </row>
    <row r="71" spans="1:12" ht="105">
      <c r="A71" s="177">
        <v>100602</v>
      </c>
      <c r="B71" s="178" t="s">
        <v>119</v>
      </c>
      <c r="C71" s="183"/>
      <c r="D71" s="179"/>
      <c r="E71" s="183"/>
      <c r="F71" s="185"/>
      <c r="G71" s="185"/>
      <c r="H71" s="186"/>
      <c r="I71" s="181"/>
      <c r="J71" s="186"/>
      <c r="K71" s="187"/>
      <c r="L71" s="189"/>
    </row>
    <row r="72" spans="1:12" ht="60">
      <c r="A72" s="177">
        <v>100302</v>
      </c>
      <c r="B72" s="178" t="s">
        <v>83</v>
      </c>
      <c r="C72" s="179">
        <v>28951.84</v>
      </c>
      <c r="D72" s="179">
        <v>46200</v>
      </c>
      <c r="E72" s="179">
        <v>23078.56</v>
      </c>
      <c r="F72" s="185">
        <f t="shared" si="7"/>
        <v>79.7136209650233</v>
      </c>
      <c r="G72" s="185">
        <f t="shared" si="8"/>
        <v>49.953593073593076</v>
      </c>
      <c r="H72" s="190">
        <v>56660</v>
      </c>
      <c r="I72" s="191"/>
      <c r="J72" s="190"/>
      <c r="K72" s="187"/>
      <c r="L72" s="189"/>
    </row>
    <row r="73" spans="1:12" ht="29.25" customHeight="1">
      <c r="A73" s="167">
        <v>110000</v>
      </c>
      <c r="B73" s="168" t="s">
        <v>84</v>
      </c>
      <c r="C73" s="169">
        <v>9582268.31</v>
      </c>
      <c r="D73" s="169">
        <v>11322699</v>
      </c>
      <c r="E73" s="169">
        <v>10372803.75</v>
      </c>
      <c r="F73" s="170">
        <f t="shared" si="7"/>
        <v>108.24998230507698</v>
      </c>
      <c r="G73" s="170">
        <f t="shared" si="8"/>
        <v>91.61069944542375</v>
      </c>
      <c r="H73" s="171">
        <v>659897.78</v>
      </c>
      <c r="I73" s="172">
        <v>2303509.62</v>
      </c>
      <c r="J73" s="171">
        <v>344432.43</v>
      </c>
      <c r="K73" s="173">
        <f>J73/H73*100</f>
        <v>52.19481568796912</v>
      </c>
      <c r="L73" s="174">
        <f>J73/I73*100</f>
        <v>14.952506688467833</v>
      </c>
    </row>
    <row r="74" spans="1:12" ht="29.25" customHeight="1">
      <c r="A74" s="167">
        <v>120000</v>
      </c>
      <c r="B74" s="168" t="s">
        <v>85</v>
      </c>
      <c r="C74" s="192">
        <v>30000</v>
      </c>
      <c r="D74" s="169">
        <v>50000</v>
      </c>
      <c r="E74" s="192">
        <v>50000</v>
      </c>
      <c r="F74" s="170">
        <v>0</v>
      </c>
      <c r="G74" s="170">
        <f t="shared" si="8"/>
        <v>100</v>
      </c>
      <c r="H74" s="176"/>
      <c r="I74" s="172"/>
      <c r="J74" s="176"/>
      <c r="K74" s="173"/>
      <c r="L74" s="189"/>
    </row>
    <row r="75" spans="1:12" ht="30" customHeight="1">
      <c r="A75" s="167">
        <v>130000</v>
      </c>
      <c r="B75" s="168" t="s">
        <v>86</v>
      </c>
      <c r="C75" s="169">
        <v>1618535.07</v>
      </c>
      <c r="D75" s="169">
        <v>2091143</v>
      </c>
      <c r="E75" s="169">
        <v>1716177.38</v>
      </c>
      <c r="F75" s="170">
        <f t="shared" si="7"/>
        <v>106.03275837575765</v>
      </c>
      <c r="G75" s="170">
        <f t="shared" si="8"/>
        <v>82.06886760015934</v>
      </c>
      <c r="H75" s="171">
        <v>52202.2</v>
      </c>
      <c r="I75" s="172">
        <v>600300</v>
      </c>
      <c r="J75" s="171">
        <v>431455</v>
      </c>
      <c r="K75" s="173">
        <f>J75/H75*100</f>
        <v>826.5073119523698</v>
      </c>
      <c r="L75" s="174">
        <f>J75/I75*100</f>
        <v>71.87323005164085</v>
      </c>
    </row>
    <row r="76" spans="1:12" ht="15.75">
      <c r="A76" s="167">
        <v>150000</v>
      </c>
      <c r="B76" s="168" t="s">
        <v>87</v>
      </c>
      <c r="C76" s="183"/>
      <c r="D76" s="193"/>
      <c r="E76" s="183"/>
      <c r="F76" s="185"/>
      <c r="G76" s="185"/>
      <c r="H76" s="176"/>
      <c r="I76" s="172">
        <v>279350</v>
      </c>
      <c r="J76" s="176">
        <v>186000</v>
      </c>
      <c r="K76" s="173"/>
      <c r="L76" s="174">
        <f>J76/I76*100</f>
        <v>66.58313943082155</v>
      </c>
    </row>
    <row r="77" spans="1:12" ht="24.75" customHeight="1">
      <c r="A77" s="167">
        <v>160101</v>
      </c>
      <c r="B77" s="194" t="s">
        <v>103</v>
      </c>
      <c r="C77" s="183">
        <v>147375.52</v>
      </c>
      <c r="D77" s="169">
        <v>300000</v>
      </c>
      <c r="E77" s="183">
        <v>0</v>
      </c>
      <c r="F77" s="185"/>
      <c r="G77" s="185">
        <f t="shared" si="8"/>
        <v>0</v>
      </c>
      <c r="H77" s="171"/>
      <c r="I77" s="172">
        <v>15000</v>
      </c>
      <c r="J77" s="171">
        <v>1900</v>
      </c>
      <c r="K77" s="173"/>
      <c r="L77" s="189"/>
    </row>
    <row r="78" spans="1:12" ht="31.5">
      <c r="A78" s="167">
        <v>170000</v>
      </c>
      <c r="B78" s="168" t="s">
        <v>88</v>
      </c>
      <c r="C78" s="169">
        <v>3325339.55</v>
      </c>
      <c r="D78" s="169">
        <v>4199461</v>
      </c>
      <c r="E78" s="169">
        <v>2702619.05</v>
      </c>
      <c r="F78" s="170">
        <f t="shared" si="7"/>
        <v>81.27347626800999</v>
      </c>
      <c r="G78" s="170">
        <f t="shared" si="8"/>
        <v>64.35633168161343</v>
      </c>
      <c r="H78" s="176">
        <v>132973.2</v>
      </c>
      <c r="I78" s="172">
        <v>1131800</v>
      </c>
      <c r="J78" s="176">
        <v>441441.76</v>
      </c>
      <c r="K78" s="173">
        <f>J78/H78*100</f>
        <v>331.97799255789886</v>
      </c>
      <c r="L78" s="174">
        <f>J78/I78*100</f>
        <v>39.00351298816045</v>
      </c>
    </row>
    <row r="79" spans="1:12" ht="45">
      <c r="A79" s="177">
        <v>170102</v>
      </c>
      <c r="B79" s="178" t="s">
        <v>89</v>
      </c>
      <c r="C79" s="179">
        <v>25122.5</v>
      </c>
      <c r="D79" s="179"/>
      <c r="E79" s="179">
        <v>0</v>
      </c>
      <c r="F79" s="185">
        <f t="shared" si="7"/>
        <v>0</v>
      </c>
      <c r="G79" s="185" t="e">
        <f t="shared" si="8"/>
        <v>#DIV/0!</v>
      </c>
      <c r="H79" s="190"/>
      <c r="I79" s="181"/>
      <c r="J79" s="190"/>
      <c r="K79" s="187"/>
      <c r="L79" s="189"/>
    </row>
    <row r="80" spans="1:12" ht="45">
      <c r="A80" s="177">
        <v>170302</v>
      </c>
      <c r="B80" s="178" t="s">
        <v>90</v>
      </c>
      <c r="C80" s="179"/>
      <c r="D80" s="179"/>
      <c r="E80" s="179"/>
      <c r="F80" s="185" t="e">
        <f t="shared" si="7"/>
        <v>#DIV/0!</v>
      </c>
      <c r="G80" s="185" t="e">
        <f t="shared" si="8"/>
        <v>#DIV/0!</v>
      </c>
      <c r="H80" s="190"/>
      <c r="I80" s="181"/>
      <c r="J80" s="190"/>
      <c r="K80" s="187"/>
      <c r="L80" s="189"/>
    </row>
    <row r="81" spans="1:12" ht="45">
      <c r="A81" s="177">
        <v>170602</v>
      </c>
      <c r="B81" s="178" t="s">
        <v>91</v>
      </c>
      <c r="C81" s="179">
        <v>1744932</v>
      </c>
      <c r="D81" s="179"/>
      <c r="E81" s="179">
        <v>0</v>
      </c>
      <c r="F81" s="185">
        <f t="shared" si="7"/>
        <v>0</v>
      </c>
      <c r="G81" s="185" t="e">
        <f t="shared" si="8"/>
        <v>#DIV/0!</v>
      </c>
      <c r="H81" s="190"/>
      <c r="I81" s="181"/>
      <c r="J81" s="190"/>
      <c r="K81" s="187"/>
      <c r="L81" s="189"/>
    </row>
    <row r="82" spans="1:12" ht="15">
      <c r="A82" s="177">
        <v>170603</v>
      </c>
      <c r="B82" s="178" t="s">
        <v>92</v>
      </c>
      <c r="C82" s="179">
        <v>27803.84</v>
      </c>
      <c r="D82" s="184">
        <v>1022100</v>
      </c>
      <c r="E82" s="179">
        <v>989013.36</v>
      </c>
      <c r="F82" s="185">
        <f t="shared" si="7"/>
        <v>3557.11067248265</v>
      </c>
      <c r="G82" s="185">
        <f t="shared" si="8"/>
        <v>96.76287643087761</v>
      </c>
      <c r="H82" s="186"/>
      <c r="I82" s="181"/>
      <c r="J82" s="186"/>
      <c r="K82" s="187"/>
      <c r="L82" s="189"/>
    </row>
    <row r="83" spans="1:12" ht="45">
      <c r="A83" s="177">
        <v>170703</v>
      </c>
      <c r="B83" s="178" t="s">
        <v>93</v>
      </c>
      <c r="C83" s="179">
        <v>1527481.21</v>
      </c>
      <c r="D83" s="179">
        <v>3177361</v>
      </c>
      <c r="E83" s="179">
        <v>1713605.69</v>
      </c>
      <c r="F83" s="185">
        <f t="shared" si="7"/>
        <v>112.18505856448473</v>
      </c>
      <c r="G83" s="185">
        <f t="shared" si="8"/>
        <v>53.93172793396784</v>
      </c>
      <c r="H83" s="186"/>
      <c r="I83" s="181">
        <v>1131800</v>
      </c>
      <c r="J83" s="186">
        <v>441441.76</v>
      </c>
      <c r="K83" s="187"/>
      <c r="L83" s="189"/>
    </row>
    <row r="84" spans="1:12" ht="31.5">
      <c r="A84" s="167">
        <v>180000</v>
      </c>
      <c r="B84" s="195" t="s">
        <v>94</v>
      </c>
      <c r="C84" s="172">
        <f>C85</f>
        <v>0</v>
      </c>
      <c r="D84" s="172">
        <v>0</v>
      </c>
      <c r="E84" s="172">
        <f>E85</f>
        <v>0</v>
      </c>
      <c r="F84" s="170"/>
      <c r="G84" s="170"/>
      <c r="H84" s="176"/>
      <c r="I84" s="172">
        <f>I85+I86</f>
        <v>0</v>
      </c>
      <c r="J84" s="176"/>
      <c r="K84" s="173"/>
      <c r="L84" s="189" t="e">
        <f>J84/I84*100</f>
        <v>#DIV/0!</v>
      </c>
    </row>
    <row r="85" spans="1:12" ht="15">
      <c r="A85" s="177">
        <v>180404</v>
      </c>
      <c r="B85" s="178" t="s">
        <v>95</v>
      </c>
      <c r="C85" s="183"/>
      <c r="D85" s="179">
        <v>0</v>
      </c>
      <c r="E85" s="183"/>
      <c r="F85" s="185"/>
      <c r="G85" s="185"/>
      <c r="H85" s="190"/>
      <c r="I85" s="181"/>
      <c r="J85" s="190"/>
      <c r="K85" s="187"/>
      <c r="L85" s="189"/>
    </row>
    <row r="86" spans="1:12" ht="15">
      <c r="A86" s="177">
        <v>180109</v>
      </c>
      <c r="B86" s="178"/>
      <c r="C86" s="183"/>
      <c r="D86" s="179"/>
      <c r="E86" s="183"/>
      <c r="F86" s="185"/>
      <c r="G86" s="185"/>
      <c r="H86" s="190"/>
      <c r="I86" s="181"/>
      <c r="J86" s="190"/>
      <c r="K86" s="187"/>
      <c r="L86" s="189"/>
    </row>
    <row r="87" spans="1:12" ht="31.5">
      <c r="A87" s="167">
        <v>200000</v>
      </c>
      <c r="B87" s="168" t="s">
        <v>96</v>
      </c>
      <c r="C87" s="169">
        <v>54552.61</v>
      </c>
      <c r="D87" s="169">
        <v>84838</v>
      </c>
      <c r="E87" s="169">
        <v>63212.63</v>
      </c>
      <c r="F87" s="170">
        <f t="shared" si="7"/>
        <v>115.87462084765512</v>
      </c>
      <c r="G87" s="170">
        <f t="shared" si="8"/>
        <v>74.5098069261416</v>
      </c>
      <c r="H87" s="172">
        <f>SUM(H89:H91)</f>
        <v>73345.83</v>
      </c>
      <c r="I87" s="172">
        <f>SUM(I89:I91)</f>
        <v>80450</v>
      </c>
      <c r="J87" s="172">
        <f>SUM(J89:J91)</f>
        <v>0</v>
      </c>
      <c r="K87" s="173"/>
      <c r="L87" s="174">
        <f>J87/I87*100</f>
        <v>0</v>
      </c>
    </row>
    <row r="88" spans="1:12" ht="15">
      <c r="A88" s="177">
        <v>200700</v>
      </c>
      <c r="B88" s="178" t="s">
        <v>100</v>
      </c>
      <c r="C88" s="179">
        <v>54552.61</v>
      </c>
      <c r="D88" s="179">
        <v>84838</v>
      </c>
      <c r="E88" s="179">
        <v>63212.63</v>
      </c>
      <c r="F88" s="185">
        <f t="shared" si="7"/>
        <v>115.87462084765512</v>
      </c>
      <c r="G88" s="185">
        <f t="shared" si="8"/>
        <v>74.5098069261416</v>
      </c>
      <c r="H88" s="190"/>
      <c r="I88" s="181"/>
      <c r="J88" s="190"/>
      <c r="K88" s="187"/>
      <c r="L88" s="189"/>
    </row>
    <row r="89" spans="1:12" ht="30">
      <c r="A89" s="177">
        <v>240601</v>
      </c>
      <c r="B89" s="178" t="s">
        <v>97</v>
      </c>
      <c r="C89" s="183"/>
      <c r="D89" s="179"/>
      <c r="E89" s="183"/>
      <c r="F89" s="185"/>
      <c r="G89" s="185"/>
      <c r="H89" s="171">
        <v>24745.83</v>
      </c>
      <c r="I89" s="181">
        <v>80450</v>
      </c>
      <c r="J89" s="171">
        <v>0</v>
      </c>
      <c r="K89" s="187"/>
      <c r="L89" s="189"/>
    </row>
    <row r="90" spans="1:12" ht="30">
      <c r="A90" s="177">
        <v>240603</v>
      </c>
      <c r="B90" s="178" t="s">
        <v>98</v>
      </c>
      <c r="C90" s="183"/>
      <c r="D90" s="179"/>
      <c r="E90" s="183"/>
      <c r="F90" s="185"/>
      <c r="G90" s="185"/>
      <c r="H90" s="190">
        <v>48600</v>
      </c>
      <c r="J90" s="190"/>
      <c r="K90" s="187"/>
      <c r="L90" s="189">
        <f>J90/I89*100</f>
        <v>0</v>
      </c>
    </row>
    <row r="91" spans="1:12" ht="30">
      <c r="A91" s="177">
        <v>240604</v>
      </c>
      <c r="B91" s="178" t="s">
        <v>99</v>
      </c>
      <c r="C91" s="183"/>
      <c r="D91" s="179"/>
      <c r="E91" s="183"/>
      <c r="F91" s="185"/>
      <c r="G91" s="185"/>
      <c r="H91" s="190"/>
      <c r="I91" s="181"/>
      <c r="J91" s="190"/>
      <c r="K91" s="187"/>
      <c r="L91" s="189"/>
    </row>
    <row r="92" spans="1:12" ht="15.75">
      <c r="A92" s="167">
        <v>250000</v>
      </c>
      <c r="B92" s="168" t="s">
        <v>105</v>
      </c>
      <c r="C92" s="169">
        <v>873991.19</v>
      </c>
      <c r="D92" s="169">
        <v>2256295.17</v>
      </c>
      <c r="E92" s="169">
        <v>1022135.36</v>
      </c>
      <c r="F92" s="170">
        <f t="shared" si="7"/>
        <v>116.95030472790006</v>
      </c>
      <c r="G92" s="170">
        <f t="shared" si="8"/>
        <v>45.30149129380089</v>
      </c>
      <c r="H92" s="176"/>
      <c r="I92" s="172">
        <v>444579</v>
      </c>
      <c r="J92" s="176">
        <v>135210</v>
      </c>
      <c r="K92" s="173"/>
      <c r="L92" s="189"/>
    </row>
    <row r="93" spans="1:12" ht="31.5" customHeight="1" thickBot="1">
      <c r="A93" s="196"/>
      <c r="B93" s="197" t="s">
        <v>101</v>
      </c>
      <c r="C93" s="198">
        <f>C59+C60+C61+C62+C63+C73+C74+C75+C78+C84+C87+C92+C77</f>
        <v>178240520.59</v>
      </c>
      <c r="D93" s="198">
        <f>D59+D60+D61+D62+D63+D73+D74+D75+D78+D84+D87+D92+D77</f>
        <v>292195572.91</v>
      </c>
      <c r="E93" s="198">
        <f>E59+E60+E61+E62+E63+E73+E74+E75+E78+E84+E87+E92+E77</f>
        <v>256626657.77</v>
      </c>
      <c r="F93" s="199">
        <f t="shared" si="7"/>
        <v>143.97773128160273</v>
      </c>
      <c r="G93" s="199">
        <f t="shared" si="8"/>
        <v>87.82701777930232</v>
      </c>
      <c r="H93" s="200">
        <f>H59+H60+H61+H62+H63+H73+H74+H75+H78+H84+H87+H92+H77+H76</f>
        <v>11266696.799999999</v>
      </c>
      <c r="I93" s="200">
        <f>I59+I60+I61+I62+I63+I73+I74+I75+I78+I84+I87+I92+I77+I76</f>
        <v>40006323.93</v>
      </c>
      <c r="J93" s="200">
        <f>J59+J60+J61+J62+J63+J73+J74+J75+J78+J84+J87+J92+J77+J76</f>
        <v>13435790.97</v>
      </c>
      <c r="K93" s="201">
        <f>J93/H93*100</f>
        <v>119.25226362708192</v>
      </c>
      <c r="L93" s="202">
        <f>J93/I93*100</f>
        <v>33.58416782683887</v>
      </c>
    </row>
    <row r="94" spans="1:12" ht="15">
      <c r="A94" s="135"/>
      <c r="B94" s="203"/>
      <c r="C94" s="203"/>
      <c r="D94" s="204"/>
      <c r="E94" s="205"/>
      <c r="F94" s="206"/>
      <c r="G94" s="206"/>
      <c r="H94" s="206"/>
      <c r="I94" s="207"/>
      <c r="J94" s="204"/>
      <c r="K94" s="205"/>
      <c r="L94" s="135"/>
    </row>
    <row r="95" spans="1:12" ht="15.75">
      <c r="A95" s="135"/>
      <c r="B95" s="208" t="s">
        <v>141</v>
      </c>
      <c r="C95" s="203"/>
      <c r="D95" s="204"/>
      <c r="E95" s="205"/>
      <c r="F95" s="206"/>
      <c r="G95" s="206"/>
      <c r="H95" s="206"/>
      <c r="I95" s="207"/>
      <c r="J95" s="204"/>
      <c r="K95" s="205"/>
      <c r="L95" s="135"/>
    </row>
    <row r="96" spans="6:11" ht="15">
      <c r="F96" s="53"/>
      <c r="G96" s="53"/>
      <c r="H96" s="53"/>
      <c r="I96" s="53"/>
      <c r="J96" s="53"/>
      <c r="K96" s="53"/>
    </row>
    <row r="97" spans="2:11" ht="15.75">
      <c r="B97" s="51" t="s">
        <v>142</v>
      </c>
      <c r="E97" s="51"/>
      <c r="F97" s="53"/>
      <c r="G97" s="53"/>
      <c r="H97" s="53"/>
      <c r="I97" s="53"/>
      <c r="J97" s="53"/>
      <c r="K97" s="53"/>
    </row>
    <row r="98" spans="2:11" ht="27" customHeight="1">
      <c r="B98" s="51"/>
      <c r="E98" s="51"/>
      <c r="F98" s="55"/>
      <c r="G98" s="53"/>
      <c r="H98" s="53"/>
      <c r="I98" s="53"/>
      <c r="J98" s="53"/>
      <c r="K98" s="53"/>
    </row>
  </sheetData>
  <sheetProtection/>
  <mergeCells count="16">
    <mergeCell ref="B58:K58"/>
    <mergeCell ref="B11:K11"/>
    <mergeCell ref="B5:K5"/>
    <mergeCell ref="B6:K6"/>
    <mergeCell ref="B8:B10"/>
    <mergeCell ref="K9:L9"/>
    <mergeCell ref="H8:L8"/>
    <mergeCell ref="H9:H10"/>
    <mergeCell ref="I9:I10"/>
    <mergeCell ref="J9:J10"/>
    <mergeCell ref="A8:A10"/>
    <mergeCell ref="C8:G8"/>
    <mergeCell ref="C9:C10"/>
    <mergeCell ref="D9:D10"/>
    <mergeCell ref="E9:E10"/>
    <mergeCell ref="F9:G9"/>
  </mergeCells>
  <printOptions/>
  <pageMargins left="0.71" right="0.75" top="0.27" bottom="0.5" header="0.26" footer="0.5"/>
  <pageSetup fitToHeight="5" horizontalDpi="600" verticalDpi="600" orientation="landscape" paperSize="9" scale="60" r:id="rId1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27" t="s">
        <v>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>
      <c r="A2" s="8"/>
      <c r="B2" s="9"/>
      <c r="K2" s="10" t="s">
        <v>11</v>
      </c>
    </row>
    <row r="3" spans="1:11" ht="13.5" customHeight="1">
      <c r="A3" s="228"/>
      <c r="B3" s="228"/>
      <c r="C3" s="226" t="s">
        <v>1</v>
      </c>
      <c r="D3" s="226"/>
      <c r="E3" s="226"/>
      <c r="F3" s="226" t="s">
        <v>2</v>
      </c>
      <c r="G3" s="226"/>
      <c r="H3" s="226"/>
      <c r="I3" s="226" t="s">
        <v>3</v>
      </c>
      <c r="J3" s="226"/>
      <c r="K3" s="226"/>
    </row>
    <row r="4" spans="1:11" ht="68.25" customHeight="1">
      <c r="A4" s="229"/>
      <c r="B4" s="229"/>
      <c r="C4" s="4" t="s">
        <v>8</v>
      </c>
      <c r="D4" s="5" t="s">
        <v>9</v>
      </c>
      <c r="E4" s="6" t="s">
        <v>7</v>
      </c>
      <c r="F4" s="4" t="s">
        <v>8</v>
      </c>
      <c r="G4" s="5" t="s">
        <v>9</v>
      </c>
      <c r="H4" s="6" t="s">
        <v>7</v>
      </c>
      <c r="I4" s="4" t="s">
        <v>8</v>
      </c>
      <c r="J4" s="5" t="s">
        <v>9</v>
      </c>
      <c r="K4" s="6" t="s">
        <v>7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12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13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14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15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16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17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18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19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20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21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17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22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23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24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25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26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27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28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29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30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31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32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33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34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35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36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37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38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39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40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41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42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43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44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sheetProtection/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Компик</cp:lastModifiedBy>
  <cp:lastPrinted>2016-08-05T08:29:36Z</cp:lastPrinted>
  <dcterms:created xsi:type="dcterms:W3CDTF">2003-02-25T12:47:02Z</dcterms:created>
  <dcterms:modified xsi:type="dcterms:W3CDTF">2016-08-22T05:56:26Z</dcterms:modified>
  <cp:category/>
  <cp:version/>
  <cp:contentType/>
  <cp:contentStatus/>
</cp:coreProperties>
</file>