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5190" tabRatio="599" activeTab="0"/>
  </bookViews>
  <sheets>
    <sheet name="Лист2" sheetId="1" r:id="rId1"/>
    <sheet name="свод 10116" sheetId="2" r:id="rId2"/>
  </sheets>
  <definedNames>
    <definedName name="_xlnm._FilterDatabase" localSheetId="0" hidden="1">'Лист2'!$A$15:$U$113</definedName>
    <definedName name="_xlnm.Print_Titles" localSheetId="0">'Лист2'!$6:$15</definedName>
    <definedName name="_xlnm.Print_Area" localSheetId="0">'Лист2'!$B$1:$N$113</definedName>
  </definedNames>
  <calcPr fullCalcOnLoad="1"/>
</workbook>
</file>

<file path=xl/sharedStrings.xml><?xml version="1.0" encoding="utf-8"?>
<sst xmlns="http://schemas.openxmlformats.org/spreadsheetml/2006/main" count="141" uniqueCount="136">
  <si>
    <t>№</t>
  </si>
  <si>
    <t xml:space="preserve">від </t>
  </si>
  <si>
    <t>Органи місцевого самоврядування</t>
  </si>
  <si>
    <t>Загальноосвітні школи</t>
  </si>
  <si>
    <t>Вечірні школи</t>
  </si>
  <si>
    <t>Централізовані бухгалтерії</t>
  </si>
  <si>
    <t>Охорона здоров'я</t>
  </si>
  <si>
    <t>Лікарні</t>
  </si>
  <si>
    <t>Одноразова допомога при народженні дитини</t>
  </si>
  <si>
    <t>Фінансова підтримка громадських організацій</t>
  </si>
  <si>
    <t>Благоустрій міст,сіл, сільських районів</t>
  </si>
  <si>
    <t>Бібліотеки</t>
  </si>
  <si>
    <t>Музеї й виставки</t>
  </si>
  <si>
    <t>Періодичні видання (газети, журнали)</t>
  </si>
  <si>
    <t>Фізкультура й спорт</t>
  </si>
  <si>
    <t>Будівництво</t>
  </si>
  <si>
    <t xml:space="preserve">Компенсаційні  виплати  на пільговий проїзд автомобільним транспортом окремим категоріям громадян  </t>
  </si>
  <si>
    <t xml:space="preserve">Компенсаційні  виплати  на пільговий проїзд електротранспортом окремим категоріям громадян  </t>
  </si>
  <si>
    <t>Інші заходи в сфері електротранспорту</t>
  </si>
  <si>
    <t>Цільові фонди</t>
  </si>
  <si>
    <t>Резервний фонд</t>
  </si>
  <si>
    <t>Дотація вирівнювання, що передається з районних і місцевих бюджетів</t>
  </si>
  <si>
    <t>Державне управління</t>
  </si>
  <si>
    <t>Освіта</t>
  </si>
  <si>
    <t>Дошкільні заклади освіти</t>
  </si>
  <si>
    <t>Методична робота, інші заходи у сфері народної освіти</t>
  </si>
  <si>
    <t>Станція швидкої медичної допомоги</t>
  </si>
  <si>
    <t>Соціальний захист та соціальне забезпечення</t>
  </si>
  <si>
    <t>Територіальні центри і відділення соціальної допомоги на дому</t>
  </si>
  <si>
    <t xml:space="preserve">Палаци і будинки культури, клуби </t>
  </si>
  <si>
    <t>Інші культурно-освітні заклади та заходи</t>
  </si>
  <si>
    <t>Утримання та навчально-тренувальна робота дитячо-юнацьких спортивних шкіл</t>
  </si>
  <si>
    <t>Тимчасова державна допомога дітям</t>
  </si>
  <si>
    <t xml:space="preserve">Поліклініки і амбулаторії </t>
  </si>
  <si>
    <t>Соціальні програми і заходи держорганів у справах молоді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</si>
  <si>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особам,які мають особливі трудові заслуги перед Батьківщиною, вдовам (вдівцям) та батькам померлих (загиблих) осіб,які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</si>
  <si>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скрапленного газу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</si>
  <si>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 особам,які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</si>
  <si>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Додаток 2</t>
  </si>
  <si>
    <t>Допомога дітям-сиротам та дітям позбавленим батьківського піклування, яким виповнюється 18 років</t>
  </si>
  <si>
    <t>Пільги окремим категоріям громадян з послуг зв'язку</t>
  </si>
  <si>
    <t>Школи естетичного виховання дітей</t>
  </si>
  <si>
    <t>Телебачення і радіомовлення</t>
  </si>
  <si>
    <t>Підтримка малого і середнього підприємництва</t>
  </si>
  <si>
    <t>Інші послуги, пов'язані з економічною діяльністю</t>
  </si>
  <si>
    <t xml:space="preserve">Всего </t>
  </si>
  <si>
    <t>1111+1120</t>
  </si>
  <si>
    <t>Исполком</t>
  </si>
  <si>
    <t>Образование</t>
  </si>
  <si>
    <t>Здравоохранение</t>
  </si>
  <si>
    <t>УТСЗН</t>
  </si>
  <si>
    <t>Упр-ие собственности</t>
  </si>
  <si>
    <t>Культура</t>
  </si>
  <si>
    <t>Єнерг</t>
  </si>
  <si>
    <t>УЖКХ</t>
  </si>
  <si>
    <t>ФЄА и П</t>
  </si>
  <si>
    <t>Финуправление</t>
  </si>
  <si>
    <t>ОКС</t>
  </si>
  <si>
    <t>Всего</t>
  </si>
  <si>
    <t>Охорона й раціональне використання природних ресурсів</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</si>
  <si>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Чорнобильскою катастрофою, на житлово-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</si>
  <si>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Чорнобильскою катастрофою, на придбання твердого палива</t>
  </si>
  <si>
    <t>Інші пільги громадянам, які постадали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</si>
  <si>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Притулки для дітей</t>
  </si>
  <si>
    <t>Секретар міської ради</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</si>
  <si>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</si>
  <si>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</si>
  <si>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r>
      <t>грн</t>
    </r>
    <r>
      <rPr>
        <sz val="10"/>
        <rFont val="Arial Cyr"/>
        <family val="0"/>
      </rPr>
      <t>.</t>
    </r>
  </si>
  <si>
    <t>Житлово-комунальне господарство</t>
  </si>
  <si>
    <t>Засоби масової інформації</t>
  </si>
  <si>
    <t>Транспорт, дорожнє господарство, зв'язок, телекомунікації та інформатика</t>
  </si>
  <si>
    <t>Охорона навколишнього природного середовища і ядерна безпека</t>
  </si>
  <si>
    <t>Витрати, не віднесені до основних груп</t>
  </si>
  <si>
    <t>в т.ч.</t>
  </si>
  <si>
    <t>Філармонії, музичні колективи і ансамблі та  інші мистецькі заклади та заходи</t>
  </si>
  <si>
    <t>Дотації житлово-комунальному господарству</t>
  </si>
  <si>
    <t>Капітальний ремонт  житлового фонду місцевих органів влади</t>
  </si>
  <si>
    <t>Заходи щодо оздоровлення і відпочинку дітей, крім заходів щодо оздоровлення дітей, які здійснюються за рахунок коштів на оздоровлення громадян, які постраждали внаслідок Чорнобильської катастрофи</t>
  </si>
  <si>
    <t>Допомога при усиновленні дитини</t>
  </si>
  <si>
    <t xml:space="preserve">Компенсація особам на отримання вугілля, які прожива.ть в будинках з центральним опаленням </t>
  </si>
  <si>
    <t>Культура і мистецтво</t>
  </si>
  <si>
    <t>Інші природоохоронні заходи</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</si>
  <si>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</si>
  <si>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</si>
  <si>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</si>
  <si>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 xml:space="preserve">З них </t>
  </si>
  <si>
    <t>Всього</t>
  </si>
  <si>
    <t xml:space="preserve"> оплата праці    </t>
  </si>
  <si>
    <t xml:space="preserve"> оплата праці     </t>
  </si>
  <si>
    <t xml:space="preserve">комунальні послуги та енергоносії    </t>
  </si>
  <si>
    <t>РАЗОМ</t>
  </si>
  <si>
    <t>Пільги багатодітним сім’ям на житлово-комунальні  послуги</t>
  </si>
  <si>
    <t>Пільги багатодітним сім’ям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</si>
  <si>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t>
  </si>
  <si>
    <t xml:space="preserve">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</si>
  <si>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Кошти, що передаються із загального фонду бюджету до бюджету розвитку (спеціального фонду)</t>
  </si>
  <si>
    <t>Інші дотації</t>
  </si>
  <si>
    <t>Теплові мережі</t>
  </si>
  <si>
    <t>Водопровідно-каналізаційне господарство</t>
  </si>
  <si>
    <t>Капітальне будівництво</t>
  </si>
  <si>
    <t>Позашкільні заклади освіти, заходи із позашкільної роботи з дітьми</t>
  </si>
  <si>
    <t>Загальні і спеціалізовані стоматполіклініки</t>
  </si>
  <si>
    <t xml:space="preserve">Субсидії населенню для відшкодування  витрат на оплату житлово-комунальних послуг </t>
  </si>
  <si>
    <t>Інші витрати по соцзахисту населення</t>
  </si>
  <si>
    <t>Допомога у зв'язку з вагітністю та пологами</t>
  </si>
  <si>
    <t>Допомога по догляду за дитиною віком до 3 років</t>
  </si>
  <si>
    <t>Допомога на дітей, які перебувають під опікою</t>
  </si>
  <si>
    <t>Допомога на дітей одиноким матерям</t>
  </si>
  <si>
    <t xml:space="preserve">Пільги, які надаються населенню (крім ветеранів війни й праці, військової служби, органів внутрішніх справ і громадян, які постраждали внаслідок Чорнобильскої катастрофи) на оплату житлово-комунальних послуг і природного газу </t>
  </si>
  <si>
    <t>Комбінат комунальних підприємств і інші підприємства, установи житлово-комунального господарства</t>
  </si>
  <si>
    <t>Проведення заходів з нетрадиційних видів спорту і масових заходів з фізичної культури</t>
  </si>
  <si>
    <t>Інші видатки</t>
  </si>
  <si>
    <t>Витрати на проведення робіт, пов'язаних з будівництвом, реконструкцією, ремонтом і утриманням автодоріг загального користування</t>
  </si>
  <si>
    <t>Інші витрати</t>
  </si>
  <si>
    <t>Видатки загального фонду</t>
  </si>
  <si>
    <t>Видатки спеціального фонду</t>
  </si>
  <si>
    <t>С.Г.Баранник</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</si>
  <si>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</si>
  <si>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t>
  </si>
  <si>
    <t>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</si>
  <si>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Інша діяльність у сфері охорони навколишнього природного середовища</t>
  </si>
  <si>
    <t>до рішення  Лисичанської  міської ради</t>
  </si>
  <si>
    <t xml:space="preserve"> ВИДАТКИ МІСЬКОГО БЮДЖЕТУ НА 2011 рік </t>
  </si>
  <si>
    <t>Споживання</t>
  </si>
  <si>
    <t>Розвитку</t>
  </si>
  <si>
    <t xml:space="preserve"> бюджет розвитку</t>
  </si>
  <si>
    <t>З них</t>
  </si>
  <si>
    <t>капітальні  видатки за рахунок коштів, що передаються із загального фонду до бюджету розвитку (спеціального фонду)</t>
  </si>
  <si>
    <t xml:space="preserve">Разом видатків </t>
  </si>
  <si>
    <t>УСЬОГО ВИДАТКІВ</t>
  </si>
  <si>
    <t>13 =3+6</t>
  </si>
  <si>
    <t>Програми і заходи центрів соціальних служб для сім"ї, дітей та молоді</t>
  </si>
  <si>
    <t>Програми соціального захисту неповнолітніх</t>
  </si>
  <si>
    <t>Державна соціальна допомога інвалідам з дитинства та дітям-інвалідам</t>
  </si>
  <si>
    <t>Державна соціальна допомога малозабезпеченим сім"ям</t>
  </si>
  <si>
    <t>Дитячі будинки (в т. ч. сімейного типу, прийомні сім'ї)</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</si>
</sst>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0"/>
  </numFmts>
  <fonts count="11">
    <font>
      <sz val="10"/>
      <name val="Arial Cyr"/>
      <family val="0"/>
    </font>
    <font>
      <u val="single"/>
      <sz val="10"/>
      <color indexed="12"/>
      <name val="Arial Cyr"/>
      <family val="0"/>
    </font>
    <font>
      <u val="single"/>
      <sz val="10"/>
      <color indexed="36"/>
      <name val="Arial Cyr"/>
      <family val="0"/>
    </font>
    <font>
      <b/>
      <sz val="10"/>
      <name val="Arial Cyr"/>
      <family val="0"/>
    </font>
    <font>
      <sz val="8"/>
      <name val="Arial Cyr"/>
      <family val="0"/>
    </font>
    <font>
      <sz val="12"/>
      <name val="Arial Cyr"/>
      <family val="0"/>
    </font>
    <font>
      <b/>
      <sz val="12"/>
      <name val="Arial Cyr"/>
      <family val="0"/>
    </font>
    <font>
      <b/>
      <sz val="8"/>
      <name val="Arial Cyr"/>
      <family val="0"/>
    </font>
    <font>
      <b/>
      <sz val="14"/>
      <name val="Arial Cyr"/>
      <family val="0"/>
    </font>
    <font>
      <sz val="14"/>
      <name val="Arial Cyr"/>
      <family val="0"/>
    </font>
    <font>
      <sz val="8"/>
      <name val="Tahoma"/>
      <family val="2"/>
    </font>
  </fonts>
  <fills count="2">
    <fill>
      <patternFill/>
    </fill>
    <fill>
      <patternFill patternType="gray125"/>
    </fill>
  </fills>
  <borders count="51">
    <border>
      <left/>
      <right/>
      <top/>
      <bottom/>
      <diagonal/>
    </border>
    <border>
      <left style="medium"/>
      <right style="medium"/>
      <top style="medium"/>
      <bottom style="medium"/>
    </border>
    <border>
      <left style="medium"/>
      <right style="medium"/>
      <top>
        <color indexed="63"/>
      </top>
      <bottom style="thin"/>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color indexed="63"/>
      </right>
      <top style="thin"/>
      <bottom style="medium"/>
    </border>
    <border>
      <left style="medium"/>
      <right style="medium"/>
      <top style="thin"/>
      <bottom style="medium"/>
    </border>
    <border>
      <left style="medium"/>
      <right>
        <color indexed="63"/>
      </right>
      <top style="medium"/>
      <bottom>
        <color indexed="63"/>
      </bottom>
    </border>
    <border>
      <left style="medium"/>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ill="1" applyAlignment="1">
      <alignment/>
    </xf>
    <xf numFmtId="3" fontId="0" fillId="0" borderId="0" xfId="0" applyNumberFormat="1" applyFont="1" applyFill="1" applyAlignment="1">
      <alignment/>
    </xf>
    <xf numFmtId="3" fontId="5" fillId="0" borderId="0" xfId="0" applyNumberFormat="1" applyFont="1" applyFill="1" applyAlignment="1">
      <alignment/>
    </xf>
    <xf numFmtId="3" fontId="0" fillId="0" borderId="0" xfId="0" applyNumberFormat="1" applyFont="1" applyFill="1" applyAlignment="1">
      <alignment/>
    </xf>
    <xf numFmtId="3" fontId="6" fillId="0" borderId="1" xfId="0" applyNumberFormat="1" applyFont="1" applyFill="1" applyBorder="1" applyAlignment="1">
      <alignment vertical="center"/>
    </xf>
    <xf numFmtId="4" fontId="6" fillId="0" borderId="2" xfId="0" applyNumberFormat="1" applyFont="1" applyFill="1" applyBorder="1" applyAlignment="1">
      <alignment vertical="center"/>
    </xf>
    <xf numFmtId="3" fontId="5" fillId="0" borderId="0" xfId="0" applyNumberFormat="1" applyFont="1" applyFill="1" applyAlignment="1">
      <alignment vertical="center"/>
    </xf>
    <xf numFmtId="3" fontId="5" fillId="0" borderId="3" xfId="0" applyNumberFormat="1" applyFont="1" applyFill="1" applyBorder="1" applyAlignment="1">
      <alignment horizontal="center" vertical="center"/>
    </xf>
    <xf numFmtId="3" fontId="0" fillId="0" borderId="0" xfId="0" applyNumberFormat="1" applyFont="1" applyFill="1" applyAlignment="1">
      <alignment horizontal="right"/>
    </xf>
    <xf numFmtId="3" fontId="5" fillId="0" borderId="4"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6" xfId="0" applyNumberFormat="1" applyFont="1" applyFill="1" applyBorder="1" applyAlignment="1">
      <alignment vertical="center"/>
    </xf>
    <xf numFmtId="3" fontId="5" fillId="0" borderId="2" xfId="0" applyNumberFormat="1" applyFont="1" applyFill="1" applyBorder="1" applyAlignment="1">
      <alignment vertical="center"/>
    </xf>
    <xf numFmtId="3" fontId="4" fillId="0" borderId="0" xfId="0" applyNumberFormat="1" applyFont="1" applyFill="1" applyAlignment="1">
      <alignment horizontal="center" vertical="center"/>
    </xf>
    <xf numFmtId="0" fontId="5" fillId="0" borderId="7" xfId="0" applyNumberFormat="1" applyFont="1" applyFill="1" applyBorder="1" applyAlignment="1">
      <alignment horizontal="center" vertical="center"/>
    </xf>
    <xf numFmtId="3" fontId="5" fillId="0" borderId="8" xfId="0" applyNumberFormat="1" applyFont="1" applyFill="1" applyBorder="1" applyAlignment="1">
      <alignment vertical="center"/>
    </xf>
    <xf numFmtId="0" fontId="6" fillId="0" borderId="4"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3" fontId="5" fillId="0" borderId="2" xfId="0" applyNumberFormat="1" applyFont="1" applyFill="1" applyBorder="1" applyAlignment="1">
      <alignment vertical="center" wrapText="1"/>
    </xf>
    <xf numFmtId="0" fontId="5" fillId="0" borderId="10" xfId="0" applyNumberFormat="1" applyFont="1" applyFill="1" applyBorder="1" applyAlignment="1">
      <alignment horizontal="center" vertical="center"/>
    </xf>
    <xf numFmtId="3" fontId="5" fillId="0" borderId="11" xfId="0" applyNumberFormat="1" applyFont="1" applyFill="1" applyBorder="1" applyAlignment="1">
      <alignment vertical="center"/>
    </xf>
    <xf numFmtId="3" fontId="5" fillId="0" borderId="11" xfId="0" applyNumberFormat="1" applyFont="1" applyFill="1" applyBorder="1" applyAlignment="1">
      <alignment vertical="center" wrapText="1"/>
    </xf>
    <xf numFmtId="0" fontId="5" fillId="0" borderId="12"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5" fillId="0" borderId="6" xfId="0" applyNumberFormat="1" applyFont="1" applyFill="1" applyBorder="1" applyAlignment="1">
      <alignment vertical="center" wrapText="1"/>
    </xf>
    <xf numFmtId="3" fontId="5" fillId="0" borderId="8" xfId="0" applyNumberFormat="1" applyFont="1" applyFill="1" applyBorder="1" applyAlignment="1">
      <alignment vertical="center" wrapText="1"/>
    </xf>
    <xf numFmtId="0" fontId="5" fillId="0" borderId="13" xfId="0" applyNumberFormat="1" applyFont="1" applyFill="1" applyBorder="1" applyAlignment="1">
      <alignment horizontal="center" vertical="center"/>
    </xf>
    <xf numFmtId="3" fontId="5" fillId="0" borderId="14" xfId="0" applyNumberFormat="1" applyFont="1" applyFill="1" applyBorder="1" applyAlignment="1">
      <alignment vertical="center" wrapText="1"/>
    </xf>
    <xf numFmtId="3" fontId="7" fillId="0" borderId="0" xfId="0" applyNumberFormat="1" applyFont="1" applyFill="1" applyAlignment="1">
      <alignment horizontal="center" vertical="center"/>
    </xf>
    <xf numFmtId="3" fontId="6" fillId="0" borderId="0" xfId="0" applyNumberFormat="1" applyFont="1" applyFill="1" applyAlignment="1">
      <alignment vertical="center"/>
    </xf>
    <xf numFmtId="3" fontId="5" fillId="0" borderId="2" xfId="0" applyNumberFormat="1" applyFont="1" applyFill="1" applyBorder="1" applyAlignment="1">
      <alignment horizontal="left" vertical="center" wrapText="1"/>
    </xf>
    <xf numFmtId="3" fontId="5" fillId="0" borderId="8" xfId="0" applyNumberFormat="1" applyFont="1" applyFill="1" applyBorder="1" applyAlignment="1">
      <alignment horizontal="left" vertical="center" wrapText="1"/>
    </xf>
    <xf numFmtId="0" fontId="6"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3" fontId="5" fillId="0" borderId="17" xfId="0" applyNumberFormat="1" applyFont="1" applyFill="1" applyBorder="1" applyAlignment="1">
      <alignment vertical="center"/>
    </xf>
    <xf numFmtId="0" fontId="5" fillId="0" borderId="11" xfId="0" applyNumberFormat="1" applyFont="1" applyFill="1" applyBorder="1" applyAlignment="1">
      <alignment horizontal="center" vertical="center"/>
    </xf>
    <xf numFmtId="3" fontId="5" fillId="0" borderId="18" xfId="0" applyNumberFormat="1" applyFont="1" applyFill="1" applyBorder="1" applyAlignment="1">
      <alignment vertical="center"/>
    </xf>
    <xf numFmtId="3" fontId="4" fillId="0" borderId="0" xfId="0" applyNumberFormat="1" applyFont="1" applyFill="1" applyAlignment="1">
      <alignment horizontal="center"/>
    </xf>
    <xf numFmtId="3" fontId="0" fillId="0" borderId="0" xfId="0" applyNumberFormat="1" applyFont="1" applyFill="1" applyAlignment="1">
      <alignment horizontal="center"/>
    </xf>
    <xf numFmtId="3" fontId="0" fillId="0" borderId="0" xfId="0" applyNumberFormat="1" applyFont="1" applyFill="1" applyAlignment="1">
      <alignment horizontal="center"/>
    </xf>
    <xf numFmtId="3" fontId="5" fillId="0" borderId="1" xfId="0" applyNumberFormat="1" applyFont="1" applyFill="1" applyBorder="1" applyAlignment="1">
      <alignment horizontal="center" vertical="center" wrapText="1"/>
    </xf>
    <xf numFmtId="3" fontId="5" fillId="0" borderId="19" xfId="0" applyNumberFormat="1" applyFont="1" applyFill="1" applyBorder="1" applyAlignment="1">
      <alignment vertical="center" wrapText="1"/>
    </xf>
    <xf numFmtId="0" fontId="5" fillId="0" borderId="14"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3" fontId="6" fillId="0" borderId="1" xfId="0" applyNumberFormat="1" applyFont="1" applyFill="1" applyBorder="1" applyAlignment="1">
      <alignment horizontal="left" vertical="center"/>
    </xf>
    <xf numFmtId="178" fontId="6" fillId="0" borderId="6" xfId="0" applyNumberFormat="1" applyFont="1" applyFill="1" applyBorder="1" applyAlignment="1">
      <alignment vertical="center"/>
    </xf>
    <xf numFmtId="178" fontId="6" fillId="0" borderId="2" xfId="0" applyNumberFormat="1" applyFont="1" applyFill="1" applyBorder="1" applyAlignment="1">
      <alignment vertical="center"/>
    </xf>
    <xf numFmtId="178" fontId="5" fillId="0" borderId="6" xfId="0" applyNumberFormat="1"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horizontal="center" vertical="center"/>
    </xf>
    <xf numFmtId="0" fontId="5" fillId="0" borderId="21" xfId="0" applyFont="1" applyFill="1" applyBorder="1" applyAlignment="1">
      <alignment vertical="center" wrapText="1"/>
    </xf>
    <xf numFmtId="4" fontId="5" fillId="0" borderId="0" xfId="0" applyNumberFormat="1" applyFont="1" applyFill="1" applyAlignment="1">
      <alignment vertical="center"/>
    </xf>
    <xf numFmtId="0" fontId="5" fillId="0" borderId="4"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0" borderId="0" xfId="0" applyNumberFormat="1" applyFont="1" applyFill="1" applyAlignment="1">
      <alignment horizontal="center"/>
    </xf>
    <xf numFmtId="178" fontId="6" fillId="0" borderId="3" xfId="0" applyNumberFormat="1" applyFont="1" applyFill="1" applyBorder="1" applyAlignment="1">
      <alignment vertical="center"/>
    </xf>
    <xf numFmtId="178" fontId="6" fillId="0" borderId="1" xfId="0" applyNumberFormat="1" applyFont="1" applyFill="1" applyBorder="1" applyAlignment="1">
      <alignment vertical="center"/>
    </xf>
    <xf numFmtId="178" fontId="6" fillId="0" borderId="5" xfId="0" applyNumberFormat="1" applyFont="1" applyFill="1" applyBorder="1" applyAlignment="1">
      <alignment vertical="center"/>
    </xf>
    <xf numFmtId="178" fontId="6" fillId="0" borderId="8" xfId="0" applyNumberFormat="1" applyFont="1" applyFill="1" applyBorder="1" applyAlignment="1">
      <alignment vertical="center"/>
    </xf>
    <xf numFmtId="178" fontId="5" fillId="0" borderId="22" xfId="0" applyNumberFormat="1" applyFont="1" applyFill="1" applyBorder="1" applyAlignment="1">
      <alignment vertical="center"/>
    </xf>
    <xf numFmtId="178" fontId="5" fillId="0" borderId="23" xfId="0" applyNumberFormat="1" applyFont="1" applyFill="1" applyBorder="1" applyAlignment="1">
      <alignment vertical="center"/>
    </xf>
    <xf numFmtId="178" fontId="5" fillId="0" borderId="24" xfId="0" applyNumberFormat="1" applyFont="1" applyFill="1" applyBorder="1" applyAlignment="1">
      <alignment vertical="center"/>
    </xf>
    <xf numFmtId="178" fontId="5" fillId="0" borderId="8" xfId="0" applyNumberFormat="1" applyFont="1" applyFill="1" applyBorder="1" applyAlignment="1">
      <alignment vertical="center"/>
    </xf>
    <xf numFmtId="178" fontId="5" fillId="0" borderId="25" xfId="0" applyNumberFormat="1" applyFont="1" applyFill="1" applyBorder="1" applyAlignment="1">
      <alignment vertical="center"/>
    </xf>
    <xf numFmtId="178" fontId="5" fillId="0" borderId="26"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2" xfId="0" applyNumberFormat="1" applyFont="1" applyFill="1" applyBorder="1" applyAlignment="1">
      <alignment vertical="center"/>
    </xf>
    <xf numFmtId="178" fontId="6" fillId="0" borderId="11" xfId="0" applyNumberFormat="1" applyFont="1" applyFill="1" applyBorder="1" applyAlignment="1">
      <alignment vertical="center"/>
    </xf>
    <xf numFmtId="178" fontId="5" fillId="0" borderId="28" xfId="0" applyNumberFormat="1" applyFont="1" applyFill="1" applyBorder="1" applyAlignment="1">
      <alignment vertical="center"/>
    </xf>
    <xf numFmtId="178" fontId="5" fillId="0" borderId="29" xfId="0" applyNumberFormat="1" applyFont="1" applyFill="1" applyBorder="1" applyAlignment="1">
      <alignment vertical="center"/>
    </xf>
    <xf numFmtId="178" fontId="5" fillId="0" borderId="30" xfId="0"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31" xfId="0" applyNumberFormat="1" applyFont="1" applyFill="1" applyBorder="1" applyAlignment="1">
      <alignment vertical="center"/>
    </xf>
    <xf numFmtId="178" fontId="5" fillId="0" borderId="32" xfId="0" applyNumberFormat="1" applyFont="1" applyFill="1" applyBorder="1" applyAlignment="1">
      <alignment vertical="center"/>
    </xf>
    <xf numFmtId="178" fontId="5" fillId="0" borderId="33" xfId="0" applyNumberFormat="1" applyFont="1" applyFill="1" applyBorder="1" applyAlignment="1">
      <alignment vertical="center"/>
    </xf>
    <xf numFmtId="178" fontId="6" fillId="0" borderId="19" xfId="0" applyNumberFormat="1" applyFont="1" applyFill="1" applyBorder="1" applyAlignment="1">
      <alignment vertical="center"/>
    </xf>
    <xf numFmtId="178" fontId="6" fillId="0" borderId="17" xfId="0" applyNumberFormat="1" applyFont="1" applyFill="1" applyBorder="1" applyAlignment="1">
      <alignment vertical="center"/>
    </xf>
    <xf numFmtId="178" fontId="6" fillId="0" borderId="34" xfId="0" applyNumberFormat="1" applyFont="1" applyFill="1" applyBorder="1" applyAlignment="1">
      <alignment vertical="center"/>
    </xf>
    <xf numFmtId="178" fontId="6" fillId="0" borderId="35" xfId="0" applyNumberFormat="1" applyFont="1" applyFill="1" applyBorder="1" applyAlignment="1">
      <alignment vertical="center"/>
    </xf>
    <xf numFmtId="178" fontId="6" fillId="0" borderId="22" xfId="0" applyNumberFormat="1" applyFont="1" applyFill="1" applyBorder="1" applyAlignment="1">
      <alignment vertical="center"/>
    </xf>
    <xf numFmtId="178" fontId="6" fillId="0" borderId="23" xfId="0" applyNumberFormat="1" applyFont="1" applyFill="1" applyBorder="1" applyAlignment="1">
      <alignment vertical="center"/>
    </xf>
    <xf numFmtId="178" fontId="5" fillId="0" borderId="1" xfId="0" applyNumberFormat="1" applyFont="1" applyFill="1" applyBorder="1" applyAlignment="1">
      <alignment vertical="center"/>
    </xf>
    <xf numFmtId="178" fontId="6" fillId="0" borderId="12" xfId="0" applyNumberFormat="1" applyFont="1" applyFill="1" applyBorder="1" applyAlignment="1">
      <alignment vertical="center"/>
    </xf>
    <xf numFmtId="178" fontId="5" fillId="0" borderId="36" xfId="0" applyNumberFormat="1" applyFont="1" applyFill="1" applyBorder="1" applyAlignment="1">
      <alignment vertical="center"/>
    </xf>
    <xf numFmtId="178" fontId="6" fillId="0" borderId="37" xfId="0" applyNumberFormat="1" applyFont="1" applyFill="1" applyBorder="1" applyAlignment="1">
      <alignment vertical="center"/>
    </xf>
    <xf numFmtId="178" fontId="5" fillId="0" borderId="37" xfId="0" applyNumberFormat="1" applyFont="1" applyFill="1" applyBorder="1" applyAlignment="1">
      <alignment vertical="center"/>
    </xf>
    <xf numFmtId="178" fontId="5" fillId="0" borderId="38" xfId="0" applyNumberFormat="1" applyFont="1" applyFill="1" applyBorder="1" applyAlignment="1">
      <alignment vertical="center"/>
    </xf>
    <xf numFmtId="178" fontId="5" fillId="0" borderId="16" xfId="0" applyNumberFormat="1" applyFont="1" applyFill="1" applyBorder="1" applyAlignment="1">
      <alignment vertical="center"/>
    </xf>
    <xf numFmtId="178" fontId="5" fillId="0" borderId="39" xfId="0" applyNumberFormat="1" applyFont="1" applyFill="1" applyBorder="1" applyAlignment="1">
      <alignment vertical="center"/>
    </xf>
    <xf numFmtId="178" fontId="5" fillId="0" borderId="40" xfId="0" applyNumberFormat="1" applyFont="1" applyFill="1" applyBorder="1" applyAlignment="1">
      <alignment vertical="center"/>
    </xf>
    <xf numFmtId="178" fontId="5" fillId="0" borderId="41" xfId="0" applyNumberFormat="1" applyFont="1" applyFill="1" applyBorder="1" applyAlignment="1">
      <alignment vertical="center"/>
    </xf>
    <xf numFmtId="178" fontId="5" fillId="0" borderId="14" xfId="0" applyNumberFormat="1" applyFont="1" applyFill="1" applyBorder="1" applyAlignment="1">
      <alignment vertical="center"/>
    </xf>
    <xf numFmtId="3" fontId="5" fillId="0" borderId="8" xfId="0" applyNumberFormat="1"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3" fontId="0" fillId="0" borderId="42"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8" fillId="0" borderId="0" xfId="0" applyNumberFormat="1" applyFont="1" applyFill="1" applyAlignment="1">
      <alignment horizontal="center" vertical="center"/>
    </xf>
    <xf numFmtId="3" fontId="9" fillId="0" borderId="45"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178" fontId="6" fillId="0" borderId="6" xfId="0" applyNumberFormat="1" applyFont="1" applyFill="1" applyBorder="1" applyAlignment="1">
      <alignment vertical="center"/>
    </xf>
    <xf numFmtId="178" fontId="6" fillId="0" borderId="2" xfId="0" applyNumberFormat="1" applyFont="1" applyFill="1" applyBorder="1" applyAlignment="1">
      <alignment vertical="center"/>
    </xf>
    <xf numFmtId="0" fontId="5" fillId="0" borderId="12"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78" fontId="5" fillId="0" borderId="31" xfId="0" applyNumberFormat="1" applyFont="1" applyFill="1" applyBorder="1" applyAlignment="1">
      <alignment vertical="center"/>
    </xf>
    <xf numFmtId="178" fontId="5" fillId="0" borderId="25" xfId="0" applyNumberFormat="1" applyFont="1" applyFill="1" applyBorder="1" applyAlignment="1">
      <alignment vertical="center"/>
    </xf>
    <xf numFmtId="178" fontId="5" fillId="0" borderId="32" xfId="0" applyNumberFormat="1" applyFont="1" applyFill="1" applyBorder="1" applyAlignment="1">
      <alignment vertical="center"/>
    </xf>
    <xf numFmtId="178" fontId="5" fillId="0" borderId="26" xfId="0" applyNumberFormat="1" applyFont="1" applyFill="1" applyBorder="1" applyAlignment="1">
      <alignment vertical="center"/>
    </xf>
    <xf numFmtId="178" fontId="5" fillId="0" borderId="33"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6" xfId="0" applyNumberFormat="1" applyFont="1" applyFill="1" applyBorder="1" applyAlignment="1">
      <alignment vertical="center"/>
    </xf>
    <xf numFmtId="178" fontId="5" fillId="0" borderId="2" xfId="0" applyNumberFormat="1" applyFont="1" applyFill="1" applyBorder="1" applyAlignment="1">
      <alignment vertical="center"/>
    </xf>
    <xf numFmtId="178" fontId="6" fillId="0" borderId="6" xfId="0" applyNumberFormat="1" applyFont="1" applyFill="1" applyBorder="1" applyAlignment="1">
      <alignment horizontal="right"/>
    </xf>
    <xf numFmtId="178" fontId="6" fillId="0" borderId="2" xfId="0" applyNumberFormat="1" applyFont="1" applyFill="1" applyBorder="1" applyAlignment="1">
      <alignment horizontal="right"/>
    </xf>
    <xf numFmtId="0" fontId="5"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8" fontId="6" fillId="0" borderId="6" xfId="0" applyNumberFormat="1" applyFont="1" applyFill="1" applyBorder="1" applyAlignment="1">
      <alignment/>
    </xf>
    <xf numFmtId="178" fontId="6" fillId="0" borderId="2" xfId="0" applyNumberFormat="1" applyFont="1" applyFill="1" applyBorder="1" applyAlignment="1">
      <alignment/>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1"/>
  <sheetViews>
    <sheetView tabSelected="1" view="pageBreakPreview" zoomScale="75" zoomScaleNormal="75" zoomScaleSheetLayoutView="75" workbookViewId="0" topLeftCell="A1">
      <pane xSplit="3" ySplit="15" topLeftCell="D16" activePane="bottomRight" state="frozen"/>
      <selection pane="topLeft" activeCell="A1" sqref="A1"/>
      <selection pane="topRight" activeCell="D1" sqref="D1"/>
      <selection pane="bottomLeft" activeCell="A16" sqref="A16"/>
      <selection pane="bottomRight" activeCell="D32" sqref="D32"/>
    </sheetView>
  </sheetViews>
  <sheetFormatPr defaultColWidth="9.00390625" defaultRowHeight="12.75"/>
  <cols>
    <col min="1" max="1" width="1.875" style="42" customWidth="1"/>
    <col min="2" max="2" width="13.25390625" style="44" customWidth="1"/>
    <col min="3" max="3" width="50.00390625" style="6" customWidth="1"/>
    <col min="4" max="4" width="21.125" style="6" customWidth="1"/>
    <col min="5" max="5" width="12.75390625" style="6" customWidth="1"/>
    <col min="6" max="6" width="13.875" style="6" customWidth="1"/>
    <col min="7" max="7" width="13.25390625" style="6" customWidth="1"/>
    <col min="8" max="8" width="16.25390625" style="6" customWidth="1"/>
    <col min="9" max="9" width="15.00390625" style="6" customWidth="1"/>
    <col min="10" max="10" width="14.00390625" style="6" customWidth="1"/>
    <col min="11" max="11" width="14.75390625" style="6" customWidth="1"/>
    <col min="12" max="13" width="15.00390625" style="6" customWidth="1"/>
    <col min="14" max="14" width="17.125" style="6" customWidth="1"/>
    <col min="15" max="15" width="19.125" style="6" customWidth="1"/>
    <col min="16" max="16384" width="9.125" style="6" customWidth="1"/>
  </cols>
  <sheetData>
    <row r="1" spans="1:13" s="4" customFormat="1" ht="12.75">
      <c r="A1" s="42"/>
      <c r="B1" s="43"/>
      <c r="M1" s="4" t="s">
        <v>38</v>
      </c>
    </row>
    <row r="2" spans="1:12" s="4" customFormat="1" ht="12.75">
      <c r="A2" s="42"/>
      <c r="B2" s="43"/>
      <c r="L2" s="4" t="s">
        <v>121</v>
      </c>
    </row>
    <row r="3" spans="1:14" s="4" customFormat="1" ht="13.5" customHeight="1">
      <c r="A3" s="42"/>
      <c r="B3" s="43"/>
      <c r="L3" s="4" t="s">
        <v>1</v>
      </c>
      <c r="M3" s="11"/>
      <c r="N3" s="4" t="s">
        <v>0</v>
      </c>
    </row>
    <row r="4" spans="2:13" ht="22.5" customHeight="1">
      <c r="B4" s="104" t="s">
        <v>122</v>
      </c>
      <c r="C4" s="104"/>
      <c r="D4" s="104"/>
      <c r="E4" s="104"/>
      <c r="F4" s="104"/>
      <c r="G4" s="104"/>
      <c r="H4" s="104"/>
      <c r="I4" s="104"/>
      <c r="J4" s="104"/>
      <c r="K4" s="104"/>
      <c r="L4" s="104"/>
      <c r="M4" s="104"/>
    </row>
    <row r="5" spans="2:14" ht="26.25" customHeight="1" thickBot="1">
      <c r="B5" s="105" t="s">
        <v>82</v>
      </c>
      <c r="C5" s="105"/>
      <c r="D5" s="105"/>
      <c r="E5" s="105"/>
      <c r="F5" s="105"/>
      <c r="G5" s="105"/>
      <c r="H5" s="105"/>
      <c r="I5" s="105"/>
      <c r="J5" s="105"/>
      <c r="K5" s="105"/>
      <c r="L5" s="105"/>
      <c r="M5" s="105"/>
      <c r="N5" s="44" t="s">
        <v>67</v>
      </c>
    </row>
    <row r="6" spans="1:14" s="9" customFormat="1" ht="13.5" customHeight="1" thickBot="1">
      <c r="A6" s="17"/>
      <c r="B6" s="99" t="s">
        <v>83</v>
      </c>
      <c r="C6" s="100" t="s">
        <v>84</v>
      </c>
      <c r="D6" s="106" t="s">
        <v>114</v>
      </c>
      <c r="E6" s="107"/>
      <c r="F6" s="107"/>
      <c r="G6" s="106" t="s">
        <v>115</v>
      </c>
      <c r="H6" s="107"/>
      <c r="I6" s="107"/>
      <c r="J6" s="107"/>
      <c r="K6" s="107"/>
      <c r="L6" s="107"/>
      <c r="M6" s="108"/>
      <c r="N6" s="113" t="s">
        <v>90</v>
      </c>
    </row>
    <row r="7" spans="1:14" s="9" customFormat="1" ht="12.75" customHeight="1" thickBot="1">
      <c r="A7" s="17"/>
      <c r="B7" s="98"/>
      <c r="C7" s="101"/>
      <c r="D7" s="114" t="s">
        <v>86</v>
      </c>
      <c r="E7" s="115" t="s">
        <v>85</v>
      </c>
      <c r="F7" s="116"/>
      <c r="G7" s="114" t="s">
        <v>86</v>
      </c>
      <c r="H7" s="117" t="s">
        <v>123</v>
      </c>
      <c r="I7" s="115" t="s">
        <v>85</v>
      </c>
      <c r="J7" s="116"/>
      <c r="K7" s="118" t="s">
        <v>124</v>
      </c>
      <c r="L7" s="109" t="s">
        <v>126</v>
      </c>
      <c r="M7" s="110"/>
      <c r="N7" s="114"/>
    </row>
    <row r="8" spans="1:14" s="9" customFormat="1" ht="12.75" customHeight="1" thickBot="1">
      <c r="A8" s="17"/>
      <c r="B8" s="98"/>
      <c r="C8" s="101"/>
      <c r="D8" s="114"/>
      <c r="E8" s="102" t="s">
        <v>87</v>
      </c>
      <c r="F8" s="102" t="s">
        <v>89</v>
      </c>
      <c r="G8" s="114"/>
      <c r="H8" s="117"/>
      <c r="I8" s="102" t="s">
        <v>88</v>
      </c>
      <c r="J8" s="102" t="s">
        <v>89</v>
      </c>
      <c r="K8" s="118"/>
      <c r="L8" s="111" t="s">
        <v>125</v>
      </c>
      <c r="M8" s="45" t="s">
        <v>126</v>
      </c>
      <c r="N8" s="114"/>
    </row>
    <row r="9" spans="1:14" s="9" customFormat="1" ht="15">
      <c r="A9" s="17"/>
      <c r="B9" s="98"/>
      <c r="C9" s="101"/>
      <c r="D9" s="114"/>
      <c r="E9" s="103"/>
      <c r="F9" s="103"/>
      <c r="G9" s="114"/>
      <c r="H9" s="117"/>
      <c r="I9" s="103"/>
      <c r="J9" s="103"/>
      <c r="K9" s="118"/>
      <c r="L9" s="97"/>
      <c r="M9" s="98" t="s">
        <v>127</v>
      </c>
      <c r="N9" s="114"/>
    </row>
    <row r="10" spans="1:14" s="9" customFormat="1" ht="15">
      <c r="A10" s="17"/>
      <c r="B10" s="98"/>
      <c r="C10" s="101"/>
      <c r="D10" s="114"/>
      <c r="E10" s="103"/>
      <c r="F10" s="103"/>
      <c r="G10" s="114"/>
      <c r="H10" s="117"/>
      <c r="I10" s="103"/>
      <c r="J10" s="103"/>
      <c r="K10" s="118"/>
      <c r="L10" s="97"/>
      <c r="M10" s="98"/>
      <c r="N10" s="114"/>
    </row>
    <row r="11" spans="1:14" s="9" customFormat="1" ht="15">
      <c r="A11" s="17"/>
      <c r="B11" s="98"/>
      <c r="C11" s="101"/>
      <c r="D11" s="114"/>
      <c r="E11" s="103"/>
      <c r="F11" s="103"/>
      <c r="G11" s="114"/>
      <c r="H11" s="117"/>
      <c r="I11" s="103"/>
      <c r="J11" s="103"/>
      <c r="K11" s="118"/>
      <c r="L11" s="97"/>
      <c r="M11" s="98"/>
      <c r="N11" s="114"/>
    </row>
    <row r="12" spans="1:14" s="9" customFormat="1" ht="15">
      <c r="A12" s="17"/>
      <c r="B12" s="98"/>
      <c r="C12" s="101"/>
      <c r="D12" s="114"/>
      <c r="E12" s="103"/>
      <c r="F12" s="103"/>
      <c r="G12" s="114"/>
      <c r="H12" s="117"/>
      <c r="I12" s="103"/>
      <c r="J12" s="103"/>
      <c r="K12" s="118"/>
      <c r="L12" s="97"/>
      <c r="M12" s="98"/>
      <c r="N12" s="114"/>
    </row>
    <row r="13" spans="1:14" s="9" customFormat="1" ht="32.25" customHeight="1">
      <c r="A13" s="17"/>
      <c r="B13" s="98"/>
      <c r="C13" s="101"/>
      <c r="D13" s="114"/>
      <c r="E13" s="103"/>
      <c r="F13" s="103"/>
      <c r="G13" s="114"/>
      <c r="H13" s="117"/>
      <c r="I13" s="103"/>
      <c r="J13" s="103"/>
      <c r="K13" s="118"/>
      <c r="L13" s="97"/>
      <c r="M13" s="98"/>
      <c r="N13" s="114"/>
    </row>
    <row r="14" spans="1:14" s="9" customFormat="1" ht="62.25" customHeight="1" thickBot="1">
      <c r="A14" s="17"/>
      <c r="B14" s="98"/>
      <c r="C14" s="112"/>
      <c r="D14" s="114"/>
      <c r="E14" s="103"/>
      <c r="F14" s="103"/>
      <c r="G14" s="114"/>
      <c r="H14" s="117"/>
      <c r="I14" s="103"/>
      <c r="J14" s="103"/>
      <c r="K14" s="118"/>
      <c r="L14" s="97"/>
      <c r="M14" s="98"/>
      <c r="N14" s="114"/>
    </row>
    <row r="15" spans="1:14" s="9" customFormat="1" ht="15.75" thickBot="1">
      <c r="A15" s="17"/>
      <c r="B15" s="12">
        <v>1</v>
      </c>
      <c r="C15" s="14">
        <v>2</v>
      </c>
      <c r="D15" s="10">
        <v>3</v>
      </c>
      <c r="E15" s="12">
        <v>4</v>
      </c>
      <c r="F15" s="12">
        <v>5</v>
      </c>
      <c r="G15" s="14">
        <v>6</v>
      </c>
      <c r="H15" s="13">
        <v>7</v>
      </c>
      <c r="I15" s="14">
        <v>8</v>
      </c>
      <c r="J15" s="10">
        <v>9</v>
      </c>
      <c r="K15" s="12">
        <v>10</v>
      </c>
      <c r="L15" s="12">
        <v>11</v>
      </c>
      <c r="M15" s="14">
        <v>12</v>
      </c>
      <c r="N15" s="14" t="s">
        <v>130</v>
      </c>
    </row>
    <row r="16" spans="1:16" s="9" customFormat="1" ht="16.5" thickBot="1">
      <c r="A16" s="17">
        <v>1</v>
      </c>
      <c r="B16" s="20">
        <v>10000</v>
      </c>
      <c r="C16" s="21" t="s">
        <v>22</v>
      </c>
      <c r="D16" s="60">
        <f aca="true" t="shared" si="0" ref="D16:N16">D17</f>
        <v>17916.1</v>
      </c>
      <c r="E16" s="60">
        <f t="shared" si="0"/>
        <v>11884.351</v>
      </c>
      <c r="F16" s="60">
        <f t="shared" si="0"/>
        <v>731.2</v>
      </c>
      <c r="G16" s="61">
        <f t="shared" si="0"/>
        <v>114.012</v>
      </c>
      <c r="H16" s="60">
        <f t="shared" si="0"/>
        <v>0</v>
      </c>
      <c r="I16" s="60">
        <f t="shared" si="0"/>
        <v>0</v>
      </c>
      <c r="J16" s="60">
        <f t="shared" si="0"/>
        <v>0</v>
      </c>
      <c r="K16" s="60">
        <f t="shared" si="0"/>
        <v>114.012</v>
      </c>
      <c r="L16" s="62">
        <f t="shared" si="0"/>
        <v>114.012</v>
      </c>
      <c r="M16" s="61">
        <f t="shared" si="0"/>
        <v>0</v>
      </c>
      <c r="N16" s="61">
        <f t="shared" si="0"/>
        <v>18030.111999999997</v>
      </c>
      <c r="O16" s="8">
        <f aca="true" t="shared" si="1" ref="O16:O79">D16+G16</f>
        <v>18030.111999999997</v>
      </c>
      <c r="P16" s="9">
        <f>N16-O16</f>
        <v>0</v>
      </c>
    </row>
    <row r="17" spans="1:16" s="9" customFormat="1" ht="16.5" thickBot="1">
      <c r="A17" s="17"/>
      <c r="B17" s="18">
        <v>10116</v>
      </c>
      <c r="C17" s="19" t="s">
        <v>2</v>
      </c>
      <c r="D17" s="63">
        <v>17916.1</v>
      </c>
      <c r="E17" s="64">
        <v>11884.351</v>
      </c>
      <c r="F17" s="65">
        <v>731.2</v>
      </c>
      <c r="G17" s="63">
        <f aca="true" t="shared" si="2" ref="G17:G87">SUM(H17+K17)</f>
        <v>114.012</v>
      </c>
      <c r="H17" s="64"/>
      <c r="I17" s="66"/>
      <c r="J17" s="66"/>
      <c r="K17" s="66">
        <v>114.012</v>
      </c>
      <c r="L17" s="65">
        <v>114.012</v>
      </c>
      <c r="M17" s="67"/>
      <c r="N17" s="63">
        <f>G17+D17</f>
        <v>18030.111999999997</v>
      </c>
      <c r="O17" s="8">
        <f t="shared" si="1"/>
        <v>18030.111999999997</v>
      </c>
      <c r="P17" s="9">
        <f aca="true" t="shared" si="3" ref="P17:P80">N17-O17</f>
        <v>0</v>
      </c>
    </row>
    <row r="18" spans="1:16" s="9" customFormat="1" ht="16.5" thickBot="1">
      <c r="A18" s="17">
        <v>1</v>
      </c>
      <c r="B18" s="20">
        <v>70000</v>
      </c>
      <c r="C18" s="21" t="s">
        <v>23</v>
      </c>
      <c r="D18" s="61">
        <f>SUM(D19:D26)</f>
        <v>62349.145000000004</v>
      </c>
      <c r="E18" s="60">
        <f aca="true" t="shared" si="4" ref="E18:N18">SUM(E19:E26)</f>
        <v>37478.28</v>
      </c>
      <c r="F18" s="62">
        <f t="shared" si="4"/>
        <v>7765.441999999999</v>
      </c>
      <c r="G18" s="61">
        <f>SUM(G19:G26)</f>
        <v>2072.821</v>
      </c>
      <c r="H18" s="60">
        <f t="shared" si="4"/>
        <v>1723.248</v>
      </c>
      <c r="I18" s="60">
        <f t="shared" si="4"/>
        <v>112.37</v>
      </c>
      <c r="J18" s="60">
        <f t="shared" si="4"/>
        <v>0</v>
      </c>
      <c r="K18" s="60">
        <f t="shared" si="4"/>
        <v>349.573</v>
      </c>
      <c r="L18" s="62">
        <f t="shared" si="4"/>
        <v>349.573</v>
      </c>
      <c r="M18" s="61">
        <f t="shared" si="4"/>
        <v>0</v>
      </c>
      <c r="N18" s="61">
        <f t="shared" si="4"/>
        <v>64421.96599999999</v>
      </c>
      <c r="O18" s="8">
        <f t="shared" si="1"/>
        <v>64421.966</v>
      </c>
      <c r="P18" s="9">
        <f t="shared" si="3"/>
        <v>0</v>
      </c>
    </row>
    <row r="19" spans="1:16" s="9" customFormat="1" ht="15.75">
      <c r="A19" s="17"/>
      <c r="B19" s="22">
        <v>70101</v>
      </c>
      <c r="C19" s="23" t="s">
        <v>24</v>
      </c>
      <c r="D19" s="51">
        <v>14392.612</v>
      </c>
      <c r="E19" s="68">
        <v>7425.35</v>
      </c>
      <c r="F19" s="69">
        <v>2580.136</v>
      </c>
      <c r="G19" s="51">
        <f>SUM(H19+K19)</f>
        <v>1470.29</v>
      </c>
      <c r="H19" s="68">
        <v>1470.29</v>
      </c>
      <c r="I19" s="70"/>
      <c r="J19" s="70"/>
      <c r="K19" s="70"/>
      <c r="L19" s="69"/>
      <c r="M19" s="71"/>
      <c r="N19" s="51">
        <f aca="true" t="shared" si="5" ref="N19:N26">G19+D19</f>
        <v>15862.901999999998</v>
      </c>
      <c r="O19" s="8">
        <f t="shared" si="1"/>
        <v>15862.901999999998</v>
      </c>
      <c r="P19" s="9">
        <f t="shared" si="3"/>
        <v>0</v>
      </c>
    </row>
    <row r="20" spans="1:16" s="9" customFormat="1" ht="15.75">
      <c r="A20" s="17"/>
      <c r="B20" s="24">
        <v>70201</v>
      </c>
      <c r="C20" s="25" t="s">
        <v>3</v>
      </c>
      <c r="D20" s="72">
        <v>44539.426</v>
      </c>
      <c r="E20" s="73">
        <v>27933.728</v>
      </c>
      <c r="F20" s="74">
        <v>4893.363</v>
      </c>
      <c r="G20" s="72">
        <f t="shared" si="2"/>
        <v>589.708</v>
      </c>
      <c r="H20" s="73">
        <v>240.135</v>
      </c>
      <c r="I20" s="75">
        <v>112.37</v>
      </c>
      <c r="J20" s="75"/>
      <c r="K20" s="75">
        <v>349.573</v>
      </c>
      <c r="L20" s="74">
        <v>349.573</v>
      </c>
      <c r="M20" s="76"/>
      <c r="N20" s="72">
        <f t="shared" si="5"/>
        <v>45129.134</v>
      </c>
      <c r="O20" s="8">
        <f t="shared" si="1"/>
        <v>45129.134</v>
      </c>
      <c r="P20" s="9">
        <f t="shared" si="3"/>
        <v>0</v>
      </c>
    </row>
    <row r="21" spans="1:16" s="9" customFormat="1" ht="15.75">
      <c r="A21" s="17"/>
      <c r="B21" s="24">
        <v>70202</v>
      </c>
      <c r="C21" s="25" t="s">
        <v>4</v>
      </c>
      <c r="D21" s="72">
        <v>192.191</v>
      </c>
      <c r="E21" s="73">
        <v>148.927</v>
      </c>
      <c r="F21" s="74"/>
      <c r="G21" s="72">
        <f t="shared" si="2"/>
        <v>0</v>
      </c>
      <c r="H21" s="73"/>
      <c r="I21" s="75"/>
      <c r="J21" s="75"/>
      <c r="K21" s="75"/>
      <c r="L21" s="74"/>
      <c r="M21" s="76"/>
      <c r="N21" s="72">
        <f t="shared" si="5"/>
        <v>192.191</v>
      </c>
      <c r="O21" s="8">
        <f t="shared" si="1"/>
        <v>192.191</v>
      </c>
      <c r="P21" s="9">
        <f t="shared" si="3"/>
        <v>0</v>
      </c>
    </row>
    <row r="22" spans="1:16" s="9" customFormat="1" ht="30">
      <c r="A22" s="17"/>
      <c r="B22" s="24">
        <v>70303</v>
      </c>
      <c r="C22" s="26" t="s">
        <v>135</v>
      </c>
      <c r="D22" s="72">
        <v>166.545</v>
      </c>
      <c r="E22" s="73"/>
      <c r="F22" s="74"/>
      <c r="G22" s="72">
        <f t="shared" si="2"/>
        <v>0</v>
      </c>
      <c r="H22" s="73"/>
      <c r="I22" s="75"/>
      <c r="J22" s="75"/>
      <c r="K22" s="75"/>
      <c r="L22" s="74"/>
      <c r="M22" s="76"/>
      <c r="N22" s="72">
        <f t="shared" si="5"/>
        <v>166.545</v>
      </c>
      <c r="O22" s="8">
        <f t="shared" si="1"/>
        <v>166.545</v>
      </c>
      <c r="P22" s="9">
        <f t="shared" si="3"/>
        <v>0</v>
      </c>
    </row>
    <row r="23" spans="1:16" s="9" customFormat="1" ht="30">
      <c r="A23" s="17"/>
      <c r="B23" s="24">
        <v>70401</v>
      </c>
      <c r="C23" s="26" t="s">
        <v>100</v>
      </c>
      <c r="D23" s="72">
        <v>1792.194</v>
      </c>
      <c r="E23" s="73">
        <v>1145.54</v>
      </c>
      <c r="F23" s="74">
        <v>238.547</v>
      </c>
      <c r="G23" s="72">
        <f t="shared" si="2"/>
        <v>12.823</v>
      </c>
      <c r="H23" s="73">
        <v>12.823</v>
      </c>
      <c r="I23" s="75"/>
      <c r="J23" s="75"/>
      <c r="K23" s="75"/>
      <c r="L23" s="74"/>
      <c r="M23" s="76"/>
      <c r="N23" s="72">
        <f t="shared" si="5"/>
        <v>1805.017</v>
      </c>
      <c r="O23" s="8">
        <f t="shared" si="1"/>
        <v>1805.017</v>
      </c>
      <c r="P23" s="9">
        <f t="shared" si="3"/>
        <v>0</v>
      </c>
    </row>
    <row r="24" spans="1:16" s="9" customFormat="1" ht="30">
      <c r="A24" s="17"/>
      <c r="B24" s="24">
        <v>70802</v>
      </c>
      <c r="C24" s="26" t="s">
        <v>25</v>
      </c>
      <c r="D24" s="72">
        <v>332.138</v>
      </c>
      <c r="E24" s="73">
        <v>237.628</v>
      </c>
      <c r="F24" s="74"/>
      <c r="G24" s="72">
        <f t="shared" si="2"/>
        <v>0</v>
      </c>
      <c r="H24" s="73"/>
      <c r="I24" s="75"/>
      <c r="J24" s="75"/>
      <c r="K24" s="75"/>
      <c r="L24" s="74"/>
      <c r="M24" s="76"/>
      <c r="N24" s="72">
        <f t="shared" si="5"/>
        <v>332.138</v>
      </c>
      <c r="O24" s="8">
        <f t="shared" si="1"/>
        <v>332.138</v>
      </c>
      <c r="P24" s="9">
        <f t="shared" si="3"/>
        <v>0</v>
      </c>
    </row>
    <row r="25" spans="1:16" s="9" customFormat="1" ht="15.75">
      <c r="A25" s="17"/>
      <c r="B25" s="24">
        <v>70804</v>
      </c>
      <c r="C25" s="25" t="s">
        <v>5</v>
      </c>
      <c r="D25" s="72">
        <v>865.669</v>
      </c>
      <c r="E25" s="73">
        <v>587.107</v>
      </c>
      <c r="F25" s="74">
        <v>53.396</v>
      </c>
      <c r="G25" s="72">
        <f t="shared" si="2"/>
        <v>0</v>
      </c>
      <c r="H25" s="73"/>
      <c r="I25" s="75"/>
      <c r="J25" s="75"/>
      <c r="K25" s="75"/>
      <c r="L25" s="74"/>
      <c r="M25" s="76"/>
      <c r="N25" s="72">
        <f t="shared" si="5"/>
        <v>865.669</v>
      </c>
      <c r="O25" s="8">
        <f t="shared" si="1"/>
        <v>865.669</v>
      </c>
      <c r="P25" s="9">
        <f t="shared" si="3"/>
        <v>0</v>
      </c>
    </row>
    <row r="26" spans="1:16" s="9" customFormat="1" ht="45.75" thickBot="1">
      <c r="A26" s="17"/>
      <c r="B26" s="24">
        <v>70808</v>
      </c>
      <c r="C26" s="26" t="s">
        <v>39</v>
      </c>
      <c r="D26" s="72">
        <v>68.37</v>
      </c>
      <c r="E26" s="73"/>
      <c r="F26" s="74"/>
      <c r="G26" s="72">
        <f t="shared" si="2"/>
        <v>0</v>
      </c>
      <c r="H26" s="73"/>
      <c r="I26" s="75"/>
      <c r="J26" s="75"/>
      <c r="K26" s="75"/>
      <c r="L26" s="74"/>
      <c r="M26" s="76"/>
      <c r="N26" s="72">
        <f t="shared" si="5"/>
        <v>68.37</v>
      </c>
      <c r="O26" s="8">
        <f t="shared" si="1"/>
        <v>68.37</v>
      </c>
      <c r="P26" s="9">
        <f t="shared" si="3"/>
        <v>0</v>
      </c>
    </row>
    <row r="27" spans="1:16" s="9" customFormat="1" ht="16.5" thickBot="1">
      <c r="A27" s="17">
        <v>1</v>
      </c>
      <c r="B27" s="20">
        <v>80000</v>
      </c>
      <c r="C27" s="21" t="s">
        <v>6</v>
      </c>
      <c r="D27" s="61">
        <f>SUM(D28:D32)</f>
        <v>61591.5</v>
      </c>
      <c r="E27" s="60">
        <f aca="true" t="shared" si="6" ref="E27:N27">SUM(E28:E32)</f>
        <v>39900.6</v>
      </c>
      <c r="F27" s="62">
        <f t="shared" si="6"/>
        <v>4806.650000000001</v>
      </c>
      <c r="G27" s="61">
        <f t="shared" si="6"/>
        <v>3320.645</v>
      </c>
      <c r="H27" s="60">
        <f t="shared" si="6"/>
        <v>2110.545</v>
      </c>
      <c r="I27" s="60">
        <f t="shared" si="6"/>
        <v>756</v>
      </c>
      <c r="J27" s="60">
        <f t="shared" si="6"/>
        <v>69.6</v>
      </c>
      <c r="K27" s="60">
        <f t="shared" si="6"/>
        <v>1210.1</v>
      </c>
      <c r="L27" s="62">
        <f t="shared" si="6"/>
        <v>1150.1</v>
      </c>
      <c r="M27" s="61">
        <f t="shared" si="6"/>
        <v>0</v>
      </c>
      <c r="N27" s="61">
        <f t="shared" si="6"/>
        <v>64912.145</v>
      </c>
      <c r="O27" s="8">
        <f t="shared" si="1"/>
        <v>64912.145</v>
      </c>
      <c r="P27" s="9">
        <f t="shared" si="3"/>
        <v>0</v>
      </c>
    </row>
    <row r="28" spans="1:16" s="9" customFormat="1" ht="15.75">
      <c r="A28" s="17"/>
      <c r="B28" s="22">
        <v>80101</v>
      </c>
      <c r="C28" s="23" t="s">
        <v>7</v>
      </c>
      <c r="D28" s="51">
        <v>47005.924</v>
      </c>
      <c r="E28" s="68">
        <v>30107.6</v>
      </c>
      <c r="F28" s="69">
        <v>4289.17</v>
      </c>
      <c r="G28" s="51">
        <f t="shared" si="2"/>
        <v>2550.68</v>
      </c>
      <c r="H28" s="68">
        <v>1340.58</v>
      </c>
      <c r="I28" s="70">
        <v>300.9</v>
      </c>
      <c r="J28" s="70">
        <v>0</v>
      </c>
      <c r="K28" s="70">
        <f>60+1150.1</f>
        <v>1210.1</v>
      </c>
      <c r="L28" s="69">
        <v>1150.1</v>
      </c>
      <c r="M28" s="71"/>
      <c r="N28" s="51">
        <f>G28+D28</f>
        <v>49556.604</v>
      </c>
      <c r="O28" s="8">
        <f t="shared" si="1"/>
        <v>49556.604</v>
      </c>
      <c r="P28" s="9">
        <f t="shared" si="3"/>
        <v>0</v>
      </c>
    </row>
    <row r="29" spans="1:16" s="9" customFormat="1" ht="15.75">
      <c r="A29" s="17"/>
      <c r="B29" s="24">
        <v>80209</v>
      </c>
      <c r="C29" s="25" t="s">
        <v>26</v>
      </c>
      <c r="D29" s="72">
        <v>6179.788</v>
      </c>
      <c r="E29" s="73">
        <v>4025</v>
      </c>
      <c r="F29" s="74">
        <v>105.192</v>
      </c>
      <c r="G29" s="72">
        <f t="shared" si="2"/>
        <v>0</v>
      </c>
      <c r="H29" s="73"/>
      <c r="I29" s="75"/>
      <c r="J29" s="75"/>
      <c r="K29" s="75"/>
      <c r="L29" s="74"/>
      <c r="M29" s="76"/>
      <c r="N29" s="72">
        <f>G29+D29</f>
        <v>6179.788</v>
      </c>
      <c r="O29" s="8">
        <f t="shared" si="1"/>
        <v>6179.788</v>
      </c>
      <c r="P29" s="9">
        <f t="shared" si="3"/>
        <v>0</v>
      </c>
    </row>
    <row r="30" spans="1:16" s="9" customFormat="1" ht="15.75">
      <c r="A30" s="17"/>
      <c r="B30" s="24">
        <v>80300</v>
      </c>
      <c r="C30" s="26" t="s">
        <v>33</v>
      </c>
      <c r="D30" s="72">
        <v>4918.729</v>
      </c>
      <c r="E30" s="73">
        <v>3320</v>
      </c>
      <c r="F30" s="74">
        <v>326.564</v>
      </c>
      <c r="G30" s="72">
        <f t="shared" si="2"/>
        <v>11.8</v>
      </c>
      <c r="H30" s="73">
        <v>11.8</v>
      </c>
      <c r="I30" s="75">
        <v>0</v>
      </c>
      <c r="J30" s="75">
        <v>0</v>
      </c>
      <c r="K30" s="75">
        <v>0</v>
      </c>
      <c r="L30" s="74"/>
      <c r="M30" s="76"/>
      <c r="N30" s="72">
        <f>G30+D30</f>
        <v>4930.529</v>
      </c>
      <c r="O30" s="8">
        <f t="shared" si="1"/>
        <v>4930.529</v>
      </c>
      <c r="P30" s="9">
        <f t="shared" si="3"/>
        <v>0</v>
      </c>
    </row>
    <row r="31" spans="1:16" s="9" customFormat="1" ht="15.75">
      <c r="A31" s="17"/>
      <c r="B31" s="24">
        <v>80500</v>
      </c>
      <c r="C31" s="26" t="s">
        <v>101</v>
      </c>
      <c r="D31" s="72">
        <v>2235.228</v>
      </c>
      <c r="E31" s="73">
        <v>1548</v>
      </c>
      <c r="F31" s="74">
        <v>85.724</v>
      </c>
      <c r="G31" s="72">
        <f t="shared" si="2"/>
        <v>758.165</v>
      </c>
      <c r="H31" s="73">
        <v>758.165</v>
      </c>
      <c r="I31" s="75">
        <v>455.1</v>
      </c>
      <c r="J31" s="75">
        <v>69.6</v>
      </c>
      <c r="K31" s="75"/>
      <c r="L31" s="74"/>
      <c r="M31" s="76"/>
      <c r="N31" s="72">
        <f>G31+D31</f>
        <v>2993.393</v>
      </c>
      <c r="O31" s="8">
        <f t="shared" si="1"/>
        <v>2993.393</v>
      </c>
      <c r="P31" s="9">
        <f t="shared" si="3"/>
        <v>0</v>
      </c>
    </row>
    <row r="32" spans="1:16" s="9" customFormat="1" ht="16.5" thickBot="1">
      <c r="A32" s="17"/>
      <c r="B32" s="27">
        <v>81004</v>
      </c>
      <c r="C32" s="15" t="s">
        <v>5</v>
      </c>
      <c r="D32" s="50">
        <v>1251.831</v>
      </c>
      <c r="E32" s="77">
        <v>900</v>
      </c>
      <c r="F32" s="78"/>
      <c r="G32" s="50">
        <f t="shared" si="2"/>
        <v>0</v>
      </c>
      <c r="H32" s="77"/>
      <c r="I32" s="79"/>
      <c r="J32" s="79"/>
      <c r="K32" s="79"/>
      <c r="L32" s="78"/>
      <c r="M32" s="52"/>
      <c r="N32" s="50">
        <f>G32+D32</f>
        <v>1251.831</v>
      </c>
      <c r="O32" s="8">
        <f t="shared" si="1"/>
        <v>1251.831</v>
      </c>
      <c r="P32" s="9">
        <f t="shared" si="3"/>
        <v>0</v>
      </c>
    </row>
    <row r="33" spans="1:16" s="9" customFormat="1" ht="32.25" thickBot="1">
      <c r="A33" s="17">
        <v>1</v>
      </c>
      <c r="B33" s="20">
        <v>90000</v>
      </c>
      <c r="C33" s="28" t="s">
        <v>27</v>
      </c>
      <c r="D33" s="61">
        <f aca="true" t="shared" si="7" ref="D33:N33">SUM(D34:D68)</f>
        <v>94655.87600000002</v>
      </c>
      <c r="E33" s="61">
        <f t="shared" si="7"/>
        <v>1734.192</v>
      </c>
      <c r="F33" s="61">
        <f t="shared" si="7"/>
        <v>111.158</v>
      </c>
      <c r="G33" s="61">
        <f t="shared" si="7"/>
        <v>20</v>
      </c>
      <c r="H33" s="61">
        <f t="shared" si="7"/>
        <v>0</v>
      </c>
      <c r="I33" s="61">
        <f t="shared" si="7"/>
        <v>0</v>
      </c>
      <c r="J33" s="61">
        <f t="shared" si="7"/>
        <v>0</v>
      </c>
      <c r="K33" s="61">
        <f t="shared" si="7"/>
        <v>20</v>
      </c>
      <c r="L33" s="61">
        <f t="shared" si="7"/>
        <v>20</v>
      </c>
      <c r="M33" s="61">
        <f t="shared" si="7"/>
        <v>0</v>
      </c>
      <c r="N33" s="61">
        <f t="shared" si="7"/>
        <v>94675.87600000002</v>
      </c>
      <c r="O33" s="8">
        <f t="shared" si="1"/>
        <v>94675.87600000002</v>
      </c>
      <c r="P33" s="9">
        <f t="shared" si="3"/>
        <v>0</v>
      </c>
    </row>
    <row r="34" spans="1:16" s="9" customFormat="1" ht="242.25" customHeight="1">
      <c r="A34" s="17"/>
      <c r="B34" s="24">
        <v>90201</v>
      </c>
      <c r="C34" s="26" t="s">
        <v>37</v>
      </c>
      <c r="D34" s="72">
        <v>12000.983</v>
      </c>
      <c r="E34" s="73"/>
      <c r="F34" s="74"/>
      <c r="G34" s="72">
        <f t="shared" si="2"/>
        <v>0</v>
      </c>
      <c r="H34" s="73"/>
      <c r="I34" s="75"/>
      <c r="J34" s="75"/>
      <c r="K34" s="75"/>
      <c r="L34" s="74"/>
      <c r="M34" s="76"/>
      <c r="N34" s="72">
        <f>G34+D34</f>
        <v>12000.983</v>
      </c>
      <c r="O34" s="8">
        <f t="shared" si="1"/>
        <v>12000.983</v>
      </c>
      <c r="P34" s="9">
        <f t="shared" si="3"/>
        <v>0</v>
      </c>
    </row>
    <row r="35" spans="1:16" s="9" customFormat="1" ht="202.5" customHeight="1">
      <c r="A35" s="17"/>
      <c r="B35" s="24">
        <v>90202</v>
      </c>
      <c r="C35" s="26" t="s">
        <v>36</v>
      </c>
      <c r="D35" s="72">
        <f>25.5+98.92</f>
        <v>124.42</v>
      </c>
      <c r="E35" s="73"/>
      <c r="F35" s="74"/>
      <c r="G35" s="72">
        <f t="shared" si="2"/>
        <v>0</v>
      </c>
      <c r="H35" s="73"/>
      <c r="I35" s="75"/>
      <c r="J35" s="75"/>
      <c r="K35" s="75"/>
      <c r="L35" s="74"/>
      <c r="M35" s="76"/>
      <c r="N35" s="72">
        <f>G35+D35</f>
        <v>124.42</v>
      </c>
      <c r="O35" s="8">
        <f t="shared" si="1"/>
        <v>124.42</v>
      </c>
      <c r="P35" s="9">
        <f t="shared" si="3"/>
        <v>0</v>
      </c>
    </row>
    <row r="36" spans="1:16" s="9" customFormat="1" ht="201.75" customHeight="1">
      <c r="A36" s="17"/>
      <c r="B36" s="24">
        <v>90203</v>
      </c>
      <c r="C36" s="29" t="s">
        <v>35</v>
      </c>
      <c r="D36" s="72">
        <v>171.67</v>
      </c>
      <c r="E36" s="73"/>
      <c r="F36" s="74"/>
      <c r="G36" s="72">
        <f t="shared" si="2"/>
        <v>0</v>
      </c>
      <c r="H36" s="73"/>
      <c r="I36" s="75"/>
      <c r="J36" s="75"/>
      <c r="K36" s="75"/>
      <c r="L36" s="74"/>
      <c r="M36" s="76"/>
      <c r="N36" s="72">
        <f>G36+D36</f>
        <v>171.67</v>
      </c>
      <c r="O36" s="8">
        <f t="shared" si="1"/>
        <v>171.67</v>
      </c>
      <c r="P36" s="9">
        <f t="shared" si="3"/>
        <v>0</v>
      </c>
    </row>
    <row r="37" spans="1:16" s="9" customFormat="1" ht="374.25" customHeight="1">
      <c r="A37" s="17"/>
      <c r="B37" s="133">
        <v>90204</v>
      </c>
      <c r="C37" s="29" t="s">
        <v>118</v>
      </c>
      <c r="D37" s="135">
        <v>517</v>
      </c>
      <c r="E37" s="123"/>
      <c r="F37" s="125"/>
      <c r="G37" s="131">
        <f t="shared" si="2"/>
        <v>0</v>
      </c>
      <c r="H37" s="123"/>
      <c r="I37" s="127"/>
      <c r="J37" s="127"/>
      <c r="K37" s="127"/>
      <c r="L37" s="125"/>
      <c r="M37" s="129"/>
      <c r="N37" s="119">
        <f>G37+D37</f>
        <v>517</v>
      </c>
      <c r="O37" s="8">
        <f t="shared" si="1"/>
        <v>517</v>
      </c>
      <c r="P37" s="9">
        <f t="shared" si="3"/>
        <v>0</v>
      </c>
    </row>
    <row r="38" spans="1:16" s="9" customFormat="1" ht="323.25" customHeight="1">
      <c r="A38" s="17"/>
      <c r="B38" s="134"/>
      <c r="C38" s="30" t="s">
        <v>119</v>
      </c>
      <c r="D38" s="136"/>
      <c r="E38" s="124"/>
      <c r="F38" s="126"/>
      <c r="G38" s="132"/>
      <c r="H38" s="124"/>
      <c r="I38" s="128"/>
      <c r="J38" s="128"/>
      <c r="K38" s="128"/>
      <c r="L38" s="126"/>
      <c r="M38" s="130"/>
      <c r="N38" s="120"/>
      <c r="O38" s="8">
        <f t="shared" si="1"/>
        <v>0</v>
      </c>
      <c r="P38" s="9">
        <f t="shared" si="3"/>
        <v>0</v>
      </c>
    </row>
    <row r="39" spans="1:16" s="9" customFormat="1" ht="342.75" customHeight="1">
      <c r="A39" s="17"/>
      <c r="B39" s="121">
        <v>90205</v>
      </c>
      <c r="C39" s="29" t="s">
        <v>93</v>
      </c>
      <c r="D39" s="119">
        <v>0.675</v>
      </c>
      <c r="E39" s="123"/>
      <c r="F39" s="125"/>
      <c r="G39" s="119">
        <f t="shared" si="2"/>
        <v>0</v>
      </c>
      <c r="H39" s="123"/>
      <c r="I39" s="127"/>
      <c r="J39" s="127"/>
      <c r="K39" s="127"/>
      <c r="L39" s="125"/>
      <c r="M39" s="129"/>
      <c r="N39" s="119">
        <f>G39+D39</f>
        <v>0.675</v>
      </c>
      <c r="O39" s="8">
        <f t="shared" si="1"/>
        <v>0.675</v>
      </c>
      <c r="P39" s="9">
        <f t="shared" si="3"/>
        <v>0</v>
      </c>
    </row>
    <row r="40" spans="1:16" s="9" customFormat="1" ht="147" customHeight="1">
      <c r="A40" s="17"/>
      <c r="B40" s="122"/>
      <c r="C40" s="23" t="s">
        <v>94</v>
      </c>
      <c r="D40" s="120"/>
      <c r="E40" s="124"/>
      <c r="F40" s="126"/>
      <c r="G40" s="120"/>
      <c r="H40" s="124"/>
      <c r="I40" s="128"/>
      <c r="J40" s="128"/>
      <c r="K40" s="128"/>
      <c r="L40" s="126"/>
      <c r="M40" s="130"/>
      <c r="N40" s="120"/>
      <c r="O40" s="8">
        <f t="shared" si="1"/>
        <v>0</v>
      </c>
      <c r="P40" s="9">
        <f t="shared" si="3"/>
        <v>0</v>
      </c>
    </row>
    <row r="41" spans="1:16" s="9" customFormat="1" ht="105">
      <c r="A41" s="17"/>
      <c r="B41" s="22">
        <v>90207</v>
      </c>
      <c r="C41" s="23" t="s">
        <v>60</v>
      </c>
      <c r="D41" s="72">
        <v>424</v>
      </c>
      <c r="E41" s="73"/>
      <c r="F41" s="74"/>
      <c r="G41" s="72">
        <f t="shared" si="2"/>
        <v>0</v>
      </c>
      <c r="H41" s="73"/>
      <c r="I41" s="75"/>
      <c r="J41" s="75"/>
      <c r="K41" s="75"/>
      <c r="L41" s="74"/>
      <c r="M41" s="76"/>
      <c r="N41" s="72">
        <f aca="true" t="shared" si="8" ref="N41:N77">G41+D41</f>
        <v>424</v>
      </c>
      <c r="O41" s="8">
        <f t="shared" si="1"/>
        <v>424</v>
      </c>
      <c r="P41" s="9">
        <f t="shared" si="3"/>
        <v>0</v>
      </c>
    </row>
    <row r="42" spans="1:16" s="9" customFormat="1" ht="90">
      <c r="A42" s="17"/>
      <c r="B42" s="24">
        <v>90208</v>
      </c>
      <c r="C42" s="26" t="s">
        <v>61</v>
      </c>
      <c r="D42" s="72">
        <v>0.675</v>
      </c>
      <c r="E42" s="73"/>
      <c r="F42" s="74"/>
      <c r="G42" s="72">
        <f t="shared" si="2"/>
        <v>0</v>
      </c>
      <c r="H42" s="73"/>
      <c r="I42" s="75"/>
      <c r="J42" s="75"/>
      <c r="K42" s="75"/>
      <c r="L42" s="74"/>
      <c r="M42" s="76"/>
      <c r="N42" s="72">
        <f t="shared" si="8"/>
        <v>0.675</v>
      </c>
      <c r="O42" s="8">
        <f t="shared" si="1"/>
        <v>0.675</v>
      </c>
      <c r="P42" s="9">
        <f t="shared" si="3"/>
        <v>0</v>
      </c>
    </row>
    <row r="43" spans="1:16" s="9" customFormat="1" ht="90">
      <c r="A43" s="17"/>
      <c r="B43" s="24">
        <v>90209</v>
      </c>
      <c r="C43" s="26" t="s">
        <v>62</v>
      </c>
      <c r="D43" s="72">
        <v>2.96</v>
      </c>
      <c r="E43" s="73"/>
      <c r="F43" s="74"/>
      <c r="G43" s="72">
        <f t="shared" si="2"/>
        <v>0</v>
      </c>
      <c r="H43" s="73"/>
      <c r="I43" s="75"/>
      <c r="J43" s="75"/>
      <c r="K43" s="75"/>
      <c r="L43" s="74"/>
      <c r="M43" s="76"/>
      <c r="N43" s="72">
        <f t="shared" si="8"/>
        <v>2.96</v>
      </c>
      <c r="O43" s="8">
        <f t="shared" si="1"/>
        <v>2.96</v>
      </c>
      <c r="P43" s="9">
        <f t="shared" si="3"/>
        <v>0</v>
      </c>
    </row>
    <row r="44" spans="1:16" s="9" customFormat="1" ht="30">
      <c r="A44" s="17"/>
      <c r="B44" s="24">
        <v>90214</v>
      </c>
      <c r="C44" s="26" t="s">
        <v>40</v>
      </c>
      <c r="D44" s="72">
        <v>471.613</v>
      </c>
      <c r="E44" s="73"/>
      <c r="F44" s="74"/>
      <c r="G44" s="72">
        <f t="shared" si="2"/>
        <v>0</v>
      </c>
      <c r="H44" s="73"/>
      <c r="I44" s="75"/>
      <c r="J44" s="75"/>
      <c r="K44" s="75"/>
      <c r="L44" s="74"/>
      <c r="M44" s="76"/>
      <c r="N44" s="72">
        <f t="shared" si="8"/>
        <v>471.613</v>
      </c>
      <c r="O44" s="8">
        <f t="shared" si="1"/>
        <v>471.613</v>
      </c>
      <c r="P44" s="9">
        <f t="shared" si="3"/>
        <v>0</v>
      </c>
    </row>
    <row r="45" spans="1:16" s="9" customFormat="1" ht="30">
      <c r="A45" s="17"/>
      <c r="B45" s="24">
        <v>90215</v>
      </c>
      <c r="C45" s="26" t="s">
        <v>91</v>
      </c>
      <c r="D45" s="72">
        <v>222</v>
      </c>
      <c r="E45" s="73"/>
      <c r="F45" s="74"/>
      <c r="G45" s="72">
        <f t="shared" si="2"/>
        <v>0</v>
      </c>
      <c r="H45" s="73"/>
      <c r="I45" s="75"/>
      <c r="J45" s="75"/>
      <c r="K45" s="75"/>
      <c r="L45" s="74"/>
      <c r="M45" s="76"/>
      <c r="N45" s="72">
        <f t="shared" si="8"/>
        <v>222</v>
      </c>
      <c r="O45" s="8">
        <f t="shared" si="1"/>
        <v>222</v>
      </c>
      <c r="P45" s="9">
        <f t="shared" si="3"/>
        <v>0</v>
      </c>
    </row>
    <row r="46" spans="1:16" s="9" customFormat="1" ht="30">
      <c r="A46" s="17"/>
      <c r="B46" s="24">
        <v>90216</v>
      </c>
      <c r="C46" s="26" t="s">
        <v>92</v>
      </c>
      <c r="D46" s="72">
        <v>1.344</v>
      </c>
      <c r="E46" s="73"/>
      <c r="F46" s="74"/>
      <c r="G46" s="72">
        <f t="shared" si="2"/>
        <v>0</v>
      </c>
      <c r="H46" s="73"/>
      <c r="I46" s="75"/>
      <c r="J46" s="75"/>
      <c r="K46" s="75"/>
      <c r="L46" s="74"/>
      <c r="M46" s="76"/>
      <c r="N46" s="72">
        <f t="shared" si="8"/>
        <v>1.344</v>
      </c>
      <c r="O46" s="8">
        <f t="shared" si="1"/>
        <v>1.344</v>
      </c>
      <c r="P46" s="9">
        <f t="shared" si="3"/>
        <v>0</v>
      </c>
    </row>
    <row r="47" spans="1:16" s="9" customFormat="1" ht="30">
      <c r="A47" s="17"/>
      <c r="B47" s="24">
        <v>90401</v>
      </c>
      <c r="C47" s="26" t="s">
        <v>134</v>
      </c>
      <c r="D47" s="72">
        <v>773.979</v>
      </c>
      <c r="E47" s="73"/>
      <c r="F47" s="74"/>
      <c r="G47" s="72">
        <f>SUM(H47+K47)</f>
        <v>0</v>
      </c>
      <c r="H47" s="73"/>
      <c r="I47" s="75"/>
      <c r="J47" s="75"/>
      <c r="K47" s="75"/>
      <c r="L47" s="74"/>
      <c r="M47" s="76"/>
      <c r="N47" s="72">
        <f>G47+D47</f>
        <v>773.979</v>
      </c>
      <c r="O47" s="8">
        <f t="shared" si="1"/>
        <v>773.979</v>
      </c>
      <c r="P47" s="9">
        <f t="shared" si="3"/>
        <v>0</v>
      </c>
    </row>
    <row r="48" spans="1:16" s="9" customFormat="1" ht="30">
      <c r="A48" s="17"/>
      <c r="B48" s="24">
        <v>90405</v>
      </c>
      <c r="C48" s="26" t="s">
        <v>102</v>
      </c>
      <c r="D48" s="72">
        <v>15100</v>
      </c>
      <c r="E48" s="73"/>
      <c r="F48" s="74"/>
      <c r="G48" s="72">
        <f t="shared" si="2"/>
        <v>0</v>
      </c>
      <c r="H48" s="73"/>
      <c r="I48" s="75"/>
      <c r="J48" s="75"/>
      <c r="K48" s="75"/>
      <c r="L48" s="74"/>
      <c r="M48" s="76"/>
      <c r="N48" s="72">
        <f t="shared" si="8"/>
        <v>15100</v>
      </c>
      <c r="O48" s="8">
        <f t="shared" si="1"/>
        <v>15100</v>
      </c>
      <c r="P48" s="9">
        <f t="shared" si="3"/>
        <v>0</v>
      </c>
    </row>
    <row r="49" spans="1:16" s="9" customFormat="1" ht="45">
      <c r="A49" s="17"/>
      <c r="B49" s="24">
        <v>90406</v>
      </c>
      <c r="C49" s="26" t="s">
        <v>65</v>
      </c>
      <c r="D49" s="72">
        <v>69.2</v>
      </c>
      <c r="E49" s="73"/>
      <c r="F49" s="74"/>
      <c r="G49" s="72">
        <f t="shared" si="2"/>
        <v>0</v>
      </c>
      <c r="H49" s="73"/>
      <c r="I49" s="75"/>
      <c r="J49" s="75"/>
      <c r="K49" s="75"/>
      <c r="L49" s="74"/>
      <c r="M49" s="76"/>
      <c r="N49" s="72">
        <f t="shared" si="8"/>
        <v>69.2</v>
      </c>
      <c r="O49" s="8">
        <f t="shared" si="1"/>
        <v>69.2</v>
      </c>
      <c r="P49" s="9">
        <f t="shared" si="3"/>
        <v>0</v>
      </c>
    </row>
    <row r="50" spans="1:16" s="9" customFormat="1" ht="15.75">
      <c r="A50" s="17"/>
      <c r="B50" s="24">
        <v>90412</v>
      </c>
      <c r="C50" s="26" t="s">
        <v>103</v>
      </c>
      <c r="D50" s="72">
        <f>99.6+101.7+573.4</f>
        <v>774.7</v>
      </c>
      <c r="E50" s="73"/>
      <c r="F50" s="74"/>
      <c r="G50" s="72">
        <f t="shared" si="2"/>
        <v>0</v>
      </c>
      <c r="H50" s="73"/>
      <c r="I50" s="75"/>
      <c r="J50" s="75"/>
      <c r="K50" s="75"/>
      <c r="L50" s="74"/>
      <c r="M50" s="76"/>
      <c r="N50" s="72">
        <f t="shared" si="8"/>
        <v>774.7</v>
      </c>
      <c r="O50" s="8">
        <f t="shared" si="1"/>
        <v>774.7</v>
      </c>
      <c r="P50" s="9">
        <f t="shared" si="3"/>
        <v>0</v>
      </c>
    </row>
    <row r="51" spans="1:16" s="9" customFormat="1" ht="45">
      <c r="A51" s="17"/>
      <c r="B51" s="24">
        <v>90414</v>
      </c>
      <c r="C51" s="26" t="s">
        <v>79</v>
      </c>
      <c r="D51" s="72">
        <v>594.485</v>
      </c>
      <c r="E51" s="73"/>
      <c r="F51" s="74"/>
      <c r="G51" s="72"/>
      <c r="H51" s="73"/>
      <c r="I51" s="75"/>
      <c r="J51" s="75"/>
      <c r="K51" s="75"/>
      <c r="L51" s="74"/>
      <c r="M51" s="76"/>
      <c r="N51" s="72">
        <f t="shared" si="8"/>
        <v>594.485</v>
      </c>
      <c r="O51" s="8">
        <f t="shared" si="1"/>
        <v>594.485</v>
      </c>
      <c r="P51" s="9">
        <f t="shared" si="3"/>
        <v>0</v>
      </c>
    </row>
    <row r="52" spans="1:16" s="9" customFormat="1" ht="15.75">
      <c r="A52" s="17"/>
      <c r="B52" s="24">
        <v>90302</v>
      </c>
      <c r="C52" s="25" t="s">
        <v>104</v>
      </c>
      <c r="D52" s="72">
        <v>560.12</v>
      </c>
      <c r="E52" s="73"/>
      <c r="F52" s="74"/>
      <c r="G52" s="72">
        <f t="shared" si="2"/>
        <v>0</v>
      </c>
      <c r="H52" s="73"/>
      <c r="I52" s="75"/>
      <c r="J52" s="75"/>
      <c r="K52" s="75"/>
      <c r="L52" s="74"/>
      <c r="M52" s="76"/>
      <c r="N52" s="72">
        <f t="shared" si="8"/>
        <v>560.12</v>
      </c>
      <c r="O52" s="8">
        <f t="shared" si="1"/>
        <v>560.12</v>
      </c>
      <c r="P52" s="9">
        <f t="shared" si="3"/>
        <v>0</v>
      </c>
    </row>
    <row r="53" spans="1:16" s="9" customFormat="1" ht="30">
      <c r="A53" s="17"/>
      <c r="B53" s="24">
        <v>90303</v>
      </c>
      <c r="C53" s="26" t="s">
        <v>105</v>
      </c>
      <c r="D53" s="72">
        <v>10082.741</v>
      </c>
      <c r="E53" s="73"/>
      <c r="F53" s="74"/>
      <c r="G53" s="72">
        <f t="shared" si="2"/>
        <v>0</v>
      </c>
      <c r="H53" s="73"/>
      <c r="I53" s="75"/>
      <c r="J53" s="75"/>
      <c r="K53" s="75"/>
      <c r="L53" s="74"/>
      <c r="M53" s="76"/>
      <c r="N53" s="72">
        <f t="shared" si="8"/>
        <v>10082.741</v>
      </c>
      <c r="O53" s="8">
        <f t="shared" si="1"/>
        <v>10082.741</v>
      </c>
      <c r="P53" s="9">
        <f t="shared" si="3"/>
        <v>0</v>
      </c>
    </row>
    <row r="54" spans="1:16" s="9" customFormat="1" ht="27.75" customHeight="1">
      <c r="A54" s="17"/>
      <c r="B54" s="24">
        <v>90304</v>
      </c>
      <c r="C54" s="26" t="s">
        <v>8</v>
      </c>
      <c r="D54" s="72">
        <v>29262.881</v>
      </c>
      <c r="E54" s="73"/>
      <c r="F54" s="74"/>
      <c r="G54" s="72">
        <f t="shared" si="2"/>
        <v>0</v>
      </c>
      <c r="H54" s="73"/>
      <c r="I54" s="75"/>
      <c r="J54" s="75"/>
      <c r="K54" s="75"/>
      <c r="L54" s="74"/>
      <c r="M54" s="76"/>
      <c r="N54" s="72">
        <f t="shared" si="8"/>
        <v>29262.881</v>
      </c>
      <c r="O54" s="8">
        <f t="shared" si="1"/>
        <v>29262.881</v>
      </c>
      <c r="P54" s="9">
        <f t="shared" si="3"/>
        <v>0</v>
      </c>
    </row>
    <row r="55" spans="1:16" s="9" customFormat="1" ht="30" customHeight="1">
      <c r="A55" s="17"/>
      <c r="B55" s="24">
        <v>90305</v>
      </c>
      <c r="C55" s="26" t="s">
        <v>106</v>
      </c>
      <c r="D55" s="72">
        <v>2780.36</v>
      </c>
      <c r="E55" s="73"/>
      <c r="F55" s="74"/>
      <c r="G55" s="72">
        <f t="shared" si="2"/>
        <v>0</v>
      </c>
      <c r="H55" s="73"/>
      <c r="I55" s="75"/>
      <c r="J55" s="75"/>
      <c r="K55" s="75"/>
      <c r="L55" s="74"/>
      <c r="M55" s="76"/>
      <c r="N55" s="72">
        <f t="shared" si="8"/>
        <v>2780.36</v>
      </c>
      <c r="O55" s="8">
        <f t="shared" si="1"/>
        <v>2780.36</v>
      </c>
      <c r="P55" s="9">
        <f t="shared" si="3"/>
        <v>0</v>
      </c>
    </row>
    <row r="56" spans="1:16" s="9" customFormat="1" ht="15.75">
      <c r="A56" s="17"/>
      <c r="B56" s="24">
        <v>90306</v>
      </c>
      <c r="C56" s="25" t="s">
        <v>107</v>
      </c>
      <c r="D56" s="72">
        <v>8245.449</v>
      </c>
      <c r="E56" s="73"/>
      <c r="F56" s="74"/>
      <c r="G56" s="72">
        <f t="shared" si="2"/>
        <v>0</v>
      </c>
      <c r="H56" s="73"/>
      <c r="I56" s="75"/>
      <c r="J56" s="75"/>
      <c r="K56" s="75"/>
      <c r="L56" s="74"/>
      <c r="M56" s="76"/>
      <c r="N56" s="72">
        <f t="shared" si="8"/>
        <v>8245.449</v>
      </c>
      <c r="O56" s="8">
        <f t="shared" si="1"/>
        <v>8245.449</v>
      </c>
      <c r="P56" s="9">
        <f t="shared" si="3"/>
        <v>0</v>
      </c>
    </row>
    <row r="57" spans="1:16" s="9" customFormat="1" ht="15.75">
      <c r="A57" s="17"/>
      <c r="B57" s="24">
        <v>90307</v>
      </c>
      <c r="C57" s="25" t="s">
        <v>32</v>
      </c>
      <c r="D57" s="72">
        <v>750.24</v>
      </c>
      <c r="E57" s="73"/>
      <c r="F57" s="74"/>
      <c r="G57" s="72">
        <f t="shared" si="2"/>
        <v>0</v>
      </c>
      <c r="H57" s="73"/>
      <c r="I57" s="75"/>
      <c r="J57" s="75"/>
      <c r="K57" s="75"/>
      <c r="L57" s="74"/>
      <c r="M57" s="76"/>
      <c r="N57" s="72">
        <f t="shared" si="8"/>
        <v>750.24</v>
      </c>
      <c r="O57" s="8">
        <f t="shared" si="1"/>
        <v>750.24</v>
      </c>
      <c r="P57" s="9">
        <f t="shared" si="3"/>
        <v>0</v>
      </c>
    </row>
    <row r="58" spans="1:16" s="9" customFormat="1" ht="15.75">
      <c r="A58" s="17"/>
      <c r="B58" s="24">
        <v>90308</v>
      </c>
      <c r="C58" s="26" t="s">
        <v>78</v>
      </c>
      <c r="D58" s="72">
        <v>157.2</v>
      </c>
      <c r="E58" s="73"/>
      <c r="F58" s="74"/>
      <c r="G58" s="72">
        <f t="shared" si="2"/>
        <v>0</v>
      </c>
      <c r="H58" s="73"/>
      <c r="I58" s="75"/>
      <c r="J58" s="75"/>
      <c r="K58" s="75"/>
      <c r="L58" s="74"/>
      <c r="M58" s="76"/>
      <c r="N58" s="72">
        <f t="shared" si="8"/>
        <v>157.2</v>
      </c>
      <c r="O58" s="8">
        <f t="shared" si="1"/>
        <v>157.2</v>
      </c>
      <c r="P58" s="9">
        <f t="shared" si="3"/>
        <v>0</v>
      </c>
    </row>
    <row r="59" spans="1:16" s="9" customFormat="1" ht="15.75">
      <c r="A59" s="17"/>
      <c r="B59" s="24">
        <v>90700</v>
      </c>
      <c r="C59" s="26" t="s">
        <v>63</v>
      </c>
      <c r="D59" s="80">
        <v>995.81</v>
      </c>
      <c r="E59" s="73">
        <v>571.48</v>
      </c>
      <c r="F59" s="74">
        <v>45.538</v>
      </c>
      <c r="G59" s="72">
        <f t="shared" si="2"/>
        <v>0</v>
      </c>
      <c r="H59" s="73"/>
      <c r="I59" s="75"/>
      <c r="J59" s="75"/>
      <c r="K59" s="75"/>
      <c r="L59" s="74"/>
      <c r="M59" s="76"/>
      <c r="N59" s="72">
        <f t="shared" si="8"/>
        <v>995.81</v>
      </c>
      <c r="O59" s="8">
        <f t="shared" si="1"/>
        <v>995.81</v>
      </c>
      <c r="P59" s="9">
        <f t="shared" si="3"/>
        <v>0</v>
      </c>
    </row>
    <row r="60" spans="1:16" s="9" customFormat="1" ht="15.75">
      <c r="A60" s="17"/>
      <c r="B60" s="22">
        <v>90802</v>
      </c>
      <c r="C60" s="23" t="s">
        <v>132</v>
      </c>
      <c r="D60" s="81">
        <v>2.5</v>
      </c>
      <c r="E60" s="68"/>
      <c r="F60" s="69"/>
      <c r="G60" s="72">
        <f t="shared" si="2"/>
        <v>0</v>
      </c>
      <c r="H60" s="68"/>
      <c r="I60" s="70"/>
      <c r="J60" s="70"/>
      <c r="K60" s="70"/>
      <c r="L60" s="69"/>
      <c r="M60" s="71"/>
      <c r="N60" s="72">
        <f t="shared" si="8"/>
        <v>2.5</v>
      </c>
      <c r="O60" s="8">
        <f t="shared" si="1"/>
        <v>2.5</v>
      </c>
      <c r="P60" s="9">
        <f t="shared" si="3"/>
        <v>0</v>
      </c>
    </row>
    <row r="61" spans="1:16" s="9" customFormat="1" ht="30">
      <c r="A61" s="17"/>
      <c r="B61" s="22">
        <v>91101</v>
      </c>
      <c r="C61" s="23" t="s">
        <v>66</v>
      </c>
      <c r="D61" s="51">
        <v>204.931</v>
      </c>
      <c r="E61" s="68">
        <v>136.163</v>
      </c>
      <c r="F61" s="69">
        <v>6.021</v>
      </c>
      <c r="G61" s="51">
        <f>SUM(H61+K61)</f>
        <v>0</v>
      </c>
      <c r="H61" s="68"/>
      <c r="I61" s="70"/>
      <c r="J61" s="70"/>
      <c r="K61" s="70"/>
      <c r="L61" s="69"/>
      <c r="M61" s="71"/>
      <c r="N61" s="51">
        <f>G61+D61</f>
        <v>204.931</v>
      </c>
      <c r="O61" s="8">
        <f t="shared" si="1"/>
        <v>204.931</v>
      </c>
      <c r="P61" s="9">
        <f t="shared" si="3"/>
        <v>0</v>
      </c>
    </row>
    <row r="62" spans="1:16" s="9" customFormat="1" ht="30">
      <c r="A62" s="17"/>
      <c r="B62" s="24">
        <v>91102</v>
      </c>
      <c r="C62" s="23" t="s">
        <v>131</v>
      </c>
      <c r="D62" s="72">
        <v>15</v>
      </c>
      <c r="E62" s="73"/>
      <c r="F62" s="74"/>
      <c r="G62" s="72"/>
      <c r="H62" s="73"/>
      <c r="I62" s="75"/>
      <c r="J62" s="75"/>
      <c r="K62" s="75"/>
      <c r="L62" s="74"/>
      <c r="M62" s="76"/>
      <c r="N62" s="51">
        <f>G62+D62</f>
        <v>15</v>
      </c>
      <c r="O62" s="8">
        <f t="shared" si="1"/>
        <v>15</v>
      </c>
      <c r="P62" s="9">
        <f t="shared" si="3"/>
        <v>0</v>
      </c>
    </row>
    <row r="63" spans="1:16" s="9" customFormat="1" ht="30">
      <c r="A63" s="17"/>
      <c r="B63" s="24">
        <v>91103</v>
      </c>
      <c r="C63" s="26" t="s">
        <v>34</v>
      </c>
      <c r="D63" s="72">
        <v>30</v>
      </c>
      <c r="E63" s="73"/>
      <c r="F63" s="74"/>
      <c r="G63" s="72">
        <f t="shared" si="2"/>
        <v>0</v>
      </c>
      <c r="H63" s="73"/>
      <c r="I63" s="75"/>
      <c r="J63" s="75"/>
      <c r="K63" s="75"/>
      <c r="L63" s="74"/>
      <c r="M63" s="76"/>
      <c r="N63" s="51">
        <f>G63+D63</f>
        <v>30</v>
      </c>
      <c r="O63" s="8">
        <f t="shared" si="1"/>
        <v>30</v>
      </c>
      <c r="P63" s="9">
        <f t="shared" si="3"/>
        <v>0</v>
      </c>
    </row>
    <row r="64" spans="1:16" s="9" customFormat="1" ht="80.25" customHeight="1">
      <c r="A64" s="17"/>
      <c r="B64" s="24">
        <v>91108</v>
      </c>
      <c r="C64" s="26" t="s">
        <v>77</v>
      </c>
      <c r="D64" s="72">
        <v>260</v>
      </c>
      <c r="E64" s="73"/>
      <c r="F64" s="74">
        <v>0.7</v>
      </c>
      <c r="G64" s="72">
        <f t="shared" si="2"/>
        <v>0</v>
      </c>
      <c r="H64" s="73"/>
      <c r="I64" s="75"/>
      <c r="J64" s="75"/>
      <c r="K64" s="75"/>
      <c r="L64" s="74"/>
      <c r="M64" s="76"/>
      <c r="N64" s="72">
        <f t="shared" si="8"/>
        <v>260</v>
      </c>
      <c r="O64" s="8">
        <f t="shared" si="1"/>
        <v>260</v>
      </c>
      <c r="P64" s="9">
        <f t="shared" si="3"/>
        <v>0</v>
      </c>
    </row>
    <row r="65" spans="1:16" s="9" customFormat="1" ht="30">
      <c r="A65" s="17"/>
      <c r="B65" s="24">
        <v>91204</v>
      </c>
      <c r="C65" s="26" t="s">
        <v>28</v>
      </c>
      <c r="D65" s="72">
        <v>1500</v>
      </c>
      <c r="E65" s="73">
        <v>1026.549</v>
      </c>
      <c r="F65" s="74">
        <v>58.899</v>
      </c>
      <c r="G65" s="72">
        <f t="shared" si="2"/>
        <v>20</v>
      </c>
      <c r="H65" s="73"/>
      <c r="I65" s="75"/>
      <c r="J65" s="75"/>
      <c r="K65" s="75">
        <v>20</v>
      </c>
      <c r="L65" s="74">
        <v>20</v>
      </c>
      <c r="M65" s="76"/>
      <c r="N65" s="72">
        <f t="shared" si="8"/>
        <v>1520</v>
      </c>
      <c r="O65" s="8">
        <f t="shared" si="1"/>
        <v>1520</v>
      </c>
      <c r="P65" s="9">
        <f t="shared" si="3"/>
        <v>0</v>
      </c>
    </row>
    <row r="66" spans="1:16" s="9" customFormat="1" ht="96" customHeight="1">
      <c r="A66" s="17"/>
      <c r="B66" s="24">
        <v>91207</v>
      </c>
      <c r="C66" s="26" t="s">
        <v>108</v>
      </c>
      <c r="D66" s="72">
        <v>39.1</v>
      </c>
      <c r="E66" s="73"/>
      <c r="F66" s="74"/>
      <c r="G66" s="72">
        <f t="shared" si="2"/>
        <v>0</v>
      </c>
      <c r="H66" s="73"/>
      <c r="I66" s="75"/>
      <c r="J66" s="75"/>
      <c r="K66" s="75"/>
      <c r="L66" s="74"/>
      <c r="M66" s="76"/>
      <c r="N66" s="72">
        <f t="shared" si="8"/>
        <v>39.1</v>
      </c>
      <c r="O66" s="8">
        <f t="shared" si="1"/>
        <v>39.1</v>
      </c>
      <c r="P66" s="9">
        <f t="shared" si="3"/>
        <v>0</v>
      </c>
    </row>
    <row r="67" spans="1:16" s="9" customFormat="1" ht="30.75" customHeight="1" thickBot="1">
      <c r="A67" s="17"/>
      <c r="B67" s="31">
        <v>91209</v>
      </c>
      <c r="C67" s="32" t="s">
        <v>9</v>
      </c>
      <c r="D67" s="50">
        <v>74.3</v>
      </c>
      <c r="E67" s="77"/>
      <c r="F67" s="78"/>
      <c r="G67" s="50">
        <f t="shared" si="2"/>
        <v>0</v>
      </c>
      <c r="H67" s="77"/>
      <c r="I67" s="79"/>
      <c r="J67" s="79"/>
      <c r="K67" s="79"/>
      <c r="L67" s="78"/>
      <c r="M67" s="52"/>
      <c r="N67" s="50">
        <f t="shared" si="8"/>
        <v>74.3</v>
      </c>
      <c r="O67" s="8">
        <f t="shared" si="1"/>
        <v>74.3</v>
      </c>
      <c r="P67" s="9">
        <f t="shared" si="3"/>
        <v>0</v>
      </c>
    </row>
    <row r="68" spans="1:16" s="9" customFormat="1" ht="30.75" customHeight="1" thickBot="1">
      <c r="A68" s="17"/>
      <c r="B68" s="31">
        <v>91300</v>
      </c>
      <c r="C68" s="32" t="s">
        <v>133</v>
      </c>
      <c r="D68" s="50">
        <v>8445.54</v>
      </c>
      <c r="E68" s="77"/>
      <c r="F68" s="78"/>
      <c r="G68" s="50">
        <f>SUM(H68+K68)</f>
        <v>0</v>
      </c>
      <c r="H68" s="77"/>
      <c r="I68" s="79"/>
      <c r="J68" s="79"/>
      <c r="K68" s="79"/>
      <c r="L68" s="78"/>
      <c r="M68" s="52"/>
      <c r="N68" s="50">
        <f>G68+D68</f>
        <v>8445.54</v>
      </c>
      <c r="O68" s="8">
        <f t="shared" si="1"/>
        <v>8445.54</v>
      </c>
      <c r="P68" s="9">
        <f t="shared" si="3"/>
        <v>0</v>
      </c>
    </row>
    <row r="69" spans="1:16" s="9" customFormat="1" ht="16.5" thickBot="1">
      <c r="A69" s="17">
        <v>1</v>
      </c>
      <c r="B69" s="20">
        <v>100000</v>
      </c>
      <c r="C69" s="28" t="s">
        <v>68</v>
      </c>
      <c r="D69" s="61">
        <f>SUM(D70:D75)</f>
        <v>3055.7</v>
      </c>
      <c r="E69" s="60">
        <f>SUM(E70:E75)</f>
        <v>0</v>
      </c>
      <c r="F69" s="62">
        <f>SUM(F70:F75)</f>
        <v>476.9</v>
      </c>
      <c r="G69" s="61">
        <f t="shared" si="2"/>
        <v>688.6379999999999</v>
      </c>
      <c r="H69" s="60">
        <f>SUM(H74:H75)</f>
        <v>0</v>
      </c>
      <c r="I69" s="82">
        <f>SUM(I74:I75)</f>
        <v>0</v>
      </c>
      <c r="J69" s="82">
        <f>SUM(J74:J75)</f>
        <v>0</v>
      </c>
      <c r="K69" s="82">
        <f>SUM(K70:K75)</f>
        <v>688.6379999999999</v>
      </c>
      <c r="L69" s="83">
        <f>SUM(L70:L75)</f>
        <v>688.6379999999999</v>
      </c>
      <c r="M69" s="61"/>
      <c r="N69" s="61">
        <f t="shared" si="8"/>
        <v>3744.3379999999997</v>
      </c>
      <c r="O69" s="8">
        <f t="shared" si="1"/>
        <v>3744.3379999999997</v>
      </c>
      <c r="P69" s="9">
        <f t="shared" si="3"/>
        <v>0</v>
      </c>
    </row>
    <row r="70" spans="1:16" s="9" customFormat="1" ht="30">
      <c r="A70" s="17"/>
      <c r="B70" s="22">
        <v>100102</v>
      </c>
      <c r="C70" s="23" t="s">
        <v>76</v>
      </c>
      <c r="D70" s="51">
        <v>99</v>
      </c>
      <c r="E70" s="68"/>
      <c r="F70" s="69"/>
      <c r="G70" s="51">
        <f t="shared" si="2"/>
        <v>488.638</v>
      </c>
      <c r="H70" s="68"/>
      <c r="I70" s="70"/>
      <c r="J70" s="70"/>
      <c r="K70" s="70">
        <v>488.638</v>
      </c>
      <c r="L70" s="69">
        <v>488.638</v>
      </c>
      <c r="M70" s="71"/>
      <c r="N70" s="51">
        <f t="shared" si="8"/>
        <v>587.6379999999999</v>
      </c>
      <c r="O70" s="8">
        <f t="shared" si="1"/>
        <v>587.6379999999999</v>
      </c>
      <c r="P70" s="9">
        <f t="shared" si="3"/>
        <v>0</v>
      </c>
    </row>
    <row r="71" spans="1:16" s="9" customFormat="1" ht="15.75">
      <c r="A71" s="17"/>
      <c r="B71" s="22">
        <v>100103</v>
      </c>
      <c r="C71" s="23" t="s">
        <v>75</v>
      </c>
      <c r="D71" s="51"/>
      <c r="E71" s="68"/>
      <c r="F71" s="69"/>
      <c r="G71" s="72">
        <f t="shared" si="2"/>
        <v>0</v>
      </c>
      <c r="H71" s="68"/>
      <c r="I71" s="70"/>
      <c r="J71" s="70"/>
      <c r="K71" s="70"/>
      <c r="L71" s="69"/>
      <c r="M71" s="71"/>
      <c r="N71" s="51">
        <f t="shared" si="8"/>
        <v>0</v>
      </c>
      <c r="O71" s="8">
        <f t="shared" si="1"/>
        <v>0</v>
      </c>
      <c r="P71" s="9">
        <f t="shared" si="3"/>
        <v>0</v>
      </c>
    </row>
    <row r="72" spans="1:16" s="9" customFormat="1" ht="15.75">
      <c r="A72" s="17"/>
      <c r="B72" s="22">
        <v>100201</v>
      </c>
      <c r="C72" s="23" t="s">
        <v>97</v>
      </c>
      <c r="D72" s="51"/>
      <c r="E72" s="68"/>
      <c r="F72" s="69"/>
      <c r="G72" s="72">
        <f t="shared" si="2"/>
        <v>200</v>
      </c>
      <c r="H72" s="68"/>
      <c r="I72" s="70"/>
      <c r="J72" s="70"/>
      <c r="K72" s="70">
        <v>200</v>
      </c>
      <c r="L72" s="69">
        <v>200</v>
      </c>
      <c r="M72" s="71"/>
      <c r="N72" s="51">
        <f t="shared" si="8"/>
        <v>200</v>
      </c>
      <c r="O72" s="8">
        <f t="shared" si="1"/>
        <v>200</v>
      </c>
      <c r="P72" s="9">
        <f t="shared" si="3"/>
        <v>0</v>
      </c>
    </row>
    <row r="73" spans="1:16" s="9" customFormat="1" ht="15.75">
      <c r="A73" s="17"/>
      <c r="B73" s="22">
        <v>100202</v>
      </c>
      <c r="C73" s="23" t="s">
        <v>98</v>
      </c>
      <c r="D73" s="51"/>
      <c r="E73" s="68"/>
      <c r="F73" s="69"/>
      <c r="G73" s="72">
        <f t="shared" si="2"/>
        <v>0</v>
      </c>
      <c r="H73" s="68"/>
      <c r="I73" s="70"/>
      <c r="J73" s="70"/>
      <c r="K73" s="70"/>
      <c r="L73" s="69"/>
      <c r="M73" s="71"/>
      <c r="N73" s="72">
        <f t="shared" si="8"/>
        <v>0</v>
      </c>
      <c r="O73" s="8">
        <f t="shared" si="1"/>
        <v>0</v>
      </c>
      <c r="P73" s="9">
        <f t="shared" si="3"/>
        <v>0</v>
      </c>
    </row>
    <row r="74" spans="1:16" s="9" customFormat="1" ht="15.75">
      <c r="A74" s="17"/>
      <c r="B74" s="24">
        <v>100203</v>
      </c>
      <c r="C74" s="26" t="s">
        <v>10</v>
      </c>
      <c r="D74" s="72">
        <v>2782.5</v>
      </c>
      <c r="E74" s="73"/>
      <c r="F74" s="74">
        <v>476.9</v>
      </c>
      <c r="G74" s="72">
        <f t="shared" si="2"/>
        <v>0</v>
      </c>
      <c r="H74" s="73"/>
      <c r="I74" s="75"/>
      <c r="J74" s="75"/>
      <c r="K74" s="75"/>
      <c r="L74" s="74"/>
      <c r="M74" s="76"/>
      <c r="N74" s="72">
        <f t="shared" si="8"/>
        <v>2782.5</v>
      </c>
      <c r="O74" s="8">
        <f t="shared" si="1"/>
        <v>2782.5</v>
      </c>
      <c r="P74" s="9">
        <f t="shared" si="3"/>
        <v>0</v>
      </c>
    </row>
    <row r="75" spans="1:16" s="9" customFormat="1" ht="45.75" thickBot="1">
      <c r="A75" s="17"/>
      <c r="B75" s="27">
        <v>100302</v>
      </c>
      <c r="C75" s="29" t="s">
        <v>109</v>
      </c>
      <c r="D75" s="50">
        <v>174.2</v>
      </c>
      <c r="E75" s="77"/>
      <c r="F75" s="78"/>
      <c r="G75" s="50">
        <f t="shared" si="2"/>
        <v>0</v>
      </c>
      <c r="H75" s="77"/>
      <c r="I75" s="79"/>
      <c r="J75" s="79"/>
      <c r="K75" s="79"/>
      <c r="L75" s="78"/>
      <c r="M75" s="52"/>
      <c r="N75" s="50">
        <f t="shared" si="8"/>
        <v>174.2</v>
      </c>
      <c r="O75" s="8">
        <f t="shared" si="1"/>
        <v>174.2</v>
      </c>
      <c r="P75" s="9">
        <f t="shared" si="3"/>
        <v>0</v>
      </c>
    </row>
    <row r="76" spans="1:16" s="9" customFormat="1" ht="16.5" thickBot="1">
      <c r="A76" s="17">
        <v>1</v>
      </c>
      <c r="B76" s="20">
        <v>110000</v>
      </c>
      <c r="C76" s="28" t="s">
        <v>80</v>
      </c>
      <c r="D76" s="61">
        <f>SUM(D77:D82)</f>
        <v>9232.1</v>
      </c>
      <c r="E76" s="60">
        <f>SUM(E77:E82)</f>
        <v>6015.988</v>
      </c>
      <c r="F76" s="83">
        <f>SUM(F77:F82)</f>
        <v>600</v>
      </c>
      <c r="G76" s="61">
        <f t="shared" si="2"/>
        <v>297.699</v>
      </c>
      <c r="H76" s="60">
        <f>SUM(H77:H82)</f>
        <v>245</v>
      </c>
      <c r="I76" s="82">
        <f>SUM(I77:I82)</f>
        <v>151.43</v>
      </c>
      <c r="J76" s="82">
        <f>SUM(J77:J82)</f>
        <v>5.6</v>
      </c>
      <c r="K76" s="82">
        <f>SUM(K77:K82)</f>
        <v>52.699</v>
      </c>
      <c r="L76" s="83">
        <f>SUM(L77:L82)</f>
        <v>37.699</v>
      </c>
      <c r="M76" s="61"/>
      <c r="N76" s="61">
        <f t="shared" si="8"/>
        <v>9529.799</v>
      </c>
      <c r="O76" s="8">
        <f t="shared" si="1"/>
        <v>9529.799</v>
      </c>
      <c r="P76" s="9">
        <f t="shared" si="3"/>
        <v>0</v>
      </c>
    </row>
    <row r="77" spans="1:16" s="9" customFormat="1" ht="30">
      <c r="A77" s="17"/>
      <c r="B77" s="22">
        <v>110103</v>
      </c>
      <c r="C77" s="23" t="s">
        <v>74</v>
      </c>
      <c r="D77" s="51">
        <v>425.4</v>
      </c>
      <c r="E77" s="68"/>
      <c r="F77" s="69"/>
      <c r="G77" s="51">
        <f t="shared" si="2"/>
        <v>0</v>
      </c>
      <c r="H77" s="68"/>
      <c r="I77" s="70"/>
      <c r="J77" s="70"/>
      <c r="K77" s="70"/>
      <c r="L77" s="69"/>
      <c r="M77" s="71"/>
      <c r="N77" s="51">
        <f t="shared" si="8"/>
        <v>425.4</v>
      </c>
      <c r="O77" s="8">
        <f t="shared" si="1"/>
        <v>425.4</v>
      </c>
      <c r="P77" s="9">
        <f t="shared" si="3"/>
        <v>0</v>
      </c>
    </row>
    <row r="78" spans="1:16" s="9" customFormat="1" ht="15.75">
      <c r="A78" s="17"/>
      <c r="B78" s="24">
        <v>110201</v>
      </c>
      <c r="C78" s="25" t="s">
        <v>11</v>
      </c>
      <c r="D78" s="51">
        <v>2266.683</v>
      </c>
      <c r="E78" s="68">
        <v>1560.296</v>
      </c>
      <c r="F78" s="69">
        <v>138.5</v>
      </c>
      <c r="G78" s="72">
        <f t="shared" si="2"/>
        <v>15</v>
      </c>
      <c r="H78" s="73">
        <v>12</v>
      </c>
      <c r="I78" s="75"/>
      <c r="J78" s="75">
        <v>0.5</v>
      </c>
      <c r="K78" s="75">
        <v>3</v>
      </c>
      <c r="L78" s="74"/>
      <c r="M78" s="76"/>
      <c r="N78" s="72">
        <f aca="true" t="shared" si="9" ref="N78:N103">G78+D78</f>
        <v>2281.683</v>
      </c>
      <c r="O78" s="8">
        <f t="shared" si="1"/>
        <v>2281.683</v>
      </c>
      <c r="P78" s="9">
        <f t="shared" si="3"/>
        <v>0</v>
      </c>
    </row>
    <row r="79" spans="1:16" s="9" customFormat="1" ht="15.75">
      <c r="A79" s="17"/>
      <c r="B79" s="24">
        <v>110202</v>
      </c>
      <c r="C79" s="25" t="s">
        <v>12</v>
      </c>
      <c r="D79" s="72">
        <v>346.009</v>
      </c>
      <c r="E79" s="73">
        <v>208.811</v>
      </c>
      <c r="F79" s="74">
        <v>61</v>
      </c>
      <c r="G79" s="72">
        <f t="shared" si="2"/>
        <v>0</v>
      </c>
      <c r="H79" s="73"/>
      <c r="I79" s="75"/>
      <c r="J79" s="75"/>
      <c r="K79" s="75"/>
      <c r="L79" s="74"/>
      <c r="M79" s="76"/>
      <c r="N79" s="72">
        <f t="shared" si="9"/>
        <v>346.009</v>
      </c>
      <c r="O79" s="8">
        <f t="shared" si="1"/>
        <v>346.009</v>
      </c>
      <c r="P79" s="9">
        <f t="shared" si="3"/>
        <v>0</v>
      </c>
    </row>
    <row r="80" spans="1:16" s="9" customFormat="1" ht="15.75">
      <c r="A80" s="17"/>
      <c r="B80" s="24">
        <v>110204</v>
      </c>
      <c r="C80" s="26" t="s">
        <v>29</v>
      </c>
      <c r="D80" s="72">
        <v>1702.628</v>
      </c>
      <c r="E80" s="73">
        <v>1082.479</v>
      </c>
      <c r="F80" s="74">
        <v>225.5</v>
      </c>
      <c r="G80" s="72">
        <f t="shared" si="2"/>
        <v>20</v>
      </c>
      <c r="H80" s="73">
        <v>18</v>
      </c>
      <c r="I80" s="75"/>
      <c r="J80" s="75">
        <v>5.1</v>
      </c>
      <c r="K80" s="75">
        <v>2</v>
      </c>
      <c r="L80" s="74"/>
      <c r="M80" s="76"/>
      <c r="N80" s="72">
        <f t="shared" si="9"/>
        <v>1722.628</v>
      </c>
      <c r="O80" s="8">
        <f aca="true" t="shared" si="10" ref="O80:O108">D80+G80</f>
        <v>1722.628</v>
      </c>
      <c r="P80" s="9">
        <f t="shared" si="3"/>
        <v>0</v>
      </c>
    </row>
    <row r="81" spans="1:16" s="9" customFormat="1" ht="15.75">
      <c r="A81" s="17"/>
      <c r="B81" s="24">
        <v>110205</v>
      </c>
      <c r="C81" s="26" t="s">
        <v>41</v>
      </c>
      <c r="D81" s="72">
        <v>4311.103</v>
      </c>
      <c r="E81" s="73">
        <v>3032.504</v>
      </c>
      <c r="F81" s="74">
        <v>175</v>
      </c>
      <c r="G81" s="72">
        <f t="shared" si="2"/>
        <v>262.699</v>
      </c>
      <c r="H81" s="73">
        <v>215</v>
      </c>
      <c r="I81" s="75">
        <v>151.43</v>
      </c>
      <c r="J81" s="75"/>
      <c r="K81" s="75">
        <f>37.699+10</f>
        <v>47.699</v>
      </c>
      <c r="L81" s="74">
        <v>37.699</v>
      </c>
      <c r="M81" s="76"/>
      <c r="N81" s="72">
        <f t="shared" si="9"/>
        <v>4573.802</v>
      </c>
      <c r="O81" s="8">
        <f t="shared" si="10"/>
        <v>4573.802</v>
      </c>
      <c r="P81" s="9">
        <f aca="true" t="shared" si="11" ref="P81:P112">N81-O81</f>
        <v>0</v>
      </c>
    </row>
    <row r="82" spans="1:16" s="9" customFormat="1" ht="16.5" thickBot="1">
      <c r="A82" s="17"/>
      <c r="B82" s="27">
        <v>110502</v>
      </c>
      <c r="C82" s="29" t="s">
        <v>30</v>
      </c>
      <c r="D82" s="50">
        <v>180.277</v>
      </c>
      <c r="E82" s="77">
        <v>131.898</v>
      </c>
      <c r="F82" s="78"/>
      <c r="G82" s="50">
        <f t="shared" si="2"/>
        <v>0</v>
      </c>
      <c r="H82" s="77"/>
      <c r="I82" s="79"/>
      <c r="J82" s="79"/>
      <c r="K82" s="79"/>
      <c r="L82" s="78"/>
      <c r="M82" s="52"/>
      <c r="N82" s="50">
        <f t="shared" si="9"/>
        <v>180.277</v>
      </c>
      <c r="O82" s="8">
        <f t="shared" si="10"/>
        <v>180.277</v>
      </c>
      <c r="P82" s="9">
        <f t="shared" si="11"/>
        <v>0</v>
      </c>
    </row>
    <row r="83" spans="1:16" s="9" customFormat="1" ht="16.5" thickBot="1">
      <c r="A83" s="17">
        <v>1</v>
      </c>
      <c r="B83" s="20">
        <v>120000</v>
      </c>
      <c r="C83" s="28" t="s">
        <v>69</v>
      </c>
      <c r="D83" s="61">
        <f>SUM(D84:D85)</f>
        <v>198</v>
      </c>
      <c r="E83" s="60">
        <f>SUM(E84:E85)</f>
        <v>0</v>
      </c>
      <c r="F83" s="83">
        <f>SUM(F84:F85)</f>
        <v>0</v>
      </c>
      <c r="G83" s="61">
        <f t="shared" si="2"/>
        <v>0</v>
      </c>
      <c r="H83" s="60">
        <f>SUM(H84:H85)</f>
        <v>0</v>
      </c>
      <c r="I83" s="82">
        <f>SUM(I84:I85)</f>
        <v>0</v>
      </c>
      <c r="J83" s="82">
        <f>SUM(J84:J85)</f>
        <v>0</v>
      </c>
      <c r="K83" s="82">
        <f>SUM(K84:K85)</f>
        <v>0</v>
      </c>
      <c r="L83" s="83">
        <f>SUM(L84:L85)</f>
        <v>0</v>
      </c>
      <c r="M83" s="61"/>
      <c r="N83" s="61">
        <f t="shared" si="9"/>
        <v>198</v>
      </c>
      <c r="O83" s="8">
        <f t="shared" si="10"/>
        <v>198</v>
      </c>
      <c r="P83" s="9">
        <f t="shared" si="11"/>
        <v>0</v>
      </c>
    </row>
    <row r="84" spans="1:16" s="34" customFormat="1" ht="15.75">
      <c r="A84" s="33"/>
      <c r="B84" s="22">
        <v>120100</v>
      </c>
      <c r="C84" s="16" t="s">
        <v>42</v>
      </c>
      <c r="D84" s="51">
        <v>99</v>
      </c>
      <c r="E84" s="68"/>
      <c r="F84" s="69"/>
      <c r="G84" s="51">
        <f t="shared" si="2"/>
        <v>0</v>
      </c>
      <c r="H84" s="68"/>
      <c r="I84" s="70"/>
      <c r="J84" s="70"/>
      <c r="K84" s="70"/>
      <c r="L84" s="69"/>
      <c r="M84" s="71"/>
      <c r="N84" s="51">
        <f t="shared" si="9"/>
        <v>99</v>
      </c>
      <c r="O84" s="8">
        <f t="shared" si="10"/>
        <v>99</v>
      </c>
      <c r="P84" s="9">
        <f t="shared" si="11"/>
        <v>0</v>
      </c>
    </row>
    <row r="85" spans="1:16" s="9" customFormat="1" ht="16.5" thickBot="1">
      <c r="A85" s="17"/>
      <c r="B85" s="27">
        <v>120201</v>
      </c>
      <c r="C85" s="15" t="s">
        <v>13</v>
      </c>
      <c r="D85" s="50">
        <v>99</v>
      </c>
      <c r="E85" s="77"/>
      <c r="F85" s="78"/>
      <c r="G85" s="50">
        <f t="shared" si="2"/>
        <v>0</v>
      </c>
      <c r="H85" s="77"/>
      <c r="I85" s="79"/>
      <c r="J85" s="79"/>
      <c r="K85" s="79"/>
      <c r="L85" s="78"/>
      <c r="M85" s="52"/>
      <c r="N85" s="50">
        <f t="shared" si="9"/>
        <v>99</v>
      </c>
      <c r="O85" s="8">
        <f t="shared" si="10"/>
        <v>99</v>
      </c>
      <c r="P85" s="9">
        <f t="shared" si="11"/>
        <v>0</v>
      </c>
    </row>
    <row r="86" spans="1:16" s="9" customFormat="1" ht="16.5" thickBot="1">
      <c r="A86" s="17">
        <v>1</v>
      </c>
      <c r="B86" s="20">
        <v>130000</v>
      </c>
      <c r="C86" s="28" t="s">
        <v>14</v>
      </c>
      <c r="D86" s="61">
        <f>SUM(D87:D89)</f>
        <v>1274.8999999999999</v>
      </c>
      <c r="E86" s="60">
        <f>SUM(E87:E89)</f>
        <v>730</v>
      </c>
      <c r="F86" s="83">
        <f>SUM(F87:F89)</f>
        <v>112.473</v>
      </c>
      <c r="G86" s="61">
        <f t="shared" si="2"/>
        <v>0</v>
      </c>
      <c r="H86" s="60">
        <f>SUM(H87:H89)</f>
        <v>0</v>
      </c>
      <c r="I86" s="82">
        <f>SUM(I87:I89)</f>
        <v>0</v>
      </c>
      <c r="J86" s="82">
        <f>SUM(J87:J89)</f>
        <v>0</v>
      </c>
      <c r="K86" s="82">
        <f>SUM(K87:K89)</f>
        <v>0</v>
      </c>
      <c r="L86" s="83">
        <f>SUM(L87:L89)</f>
        <v>0</v>
      </c>
      <c r="M86" s="61"/>
      <c r="N86" s="61">
        <f t="shared" si="9"/>
        <v>1274.8999999999999</v>
      </c>
      <c r="O86" s="8">
        <f t="shared" si="10"/>
        <v>1274.8999999999999</v>
      </c>
      <c r="P86" s="9">
        <f t="shared" si="11"/>
        <v>0</v>
      </c>
    </row>
    <row r="87" spans="1:16" s="34" customFormat="1" ht="30">
      <c r="A87" s="33"/>
      <c r="B87" s="22">
        <v>130106</v>
      </c>
      <c r="C87" s="23" t="s">
        <v>110</v>
      </c>
      <c r="D87" s="51">
        <v>30</v>
      </c>
      <c r="E87" s="68"/>
      <c r="F87" s="69"/>
      <c r="G87" s="51">
        <f t="shared" si="2"/>
        <v>0</v>
      </c>
      <c r="H87" s="68"/>
      <c r="I87" s="70"/>
      <c r="J87" s="70"/>
      <c r="K87" s="70"/>
      <c r="L87" s="69"/>
      <c r="M87" s="71"/>
      <c r="N87" s="51">
        <f t="shared" si="9"/>
        <v>30</v>
      </c>
      <c r="O87" s="8">
        <f t="shared" si="10"/>
        <v>30</v>
      </c>
      <c r="P87" s="9">
        <f t="shared" si="11"/>
        <v>0</v>
      </c>
    </row>
    <row r="88" spans="1:16" s="9" customFormat="1" ht="30" customHeight="1">
      <c r="A88" s="17"/>
      <c r="B88" s="24">
        <v>130107</v>
      </c>
      <c r="C88" s="26" t="s">
        <v>31</v>
      </c>
      <c r="D88" s="72">
        <v>1129.3</v>
      </c>
      <c r="E88" s="73">
        <v>730</v>
      </c>
      <c r="F88" s="74">
        <v>112.473</v>
      </c>
      <c r="G88" s="72">
        <f aca="true" t="shared" si="12" ref="G88:G111">SUM(H88+K88)</f>
        <v>0</v>
      </c>
      <c r="H88" s="73"/>
      <c r="I88" s="75"/>
      <c r="J88" s="75"/>
      <c r="K88" s="75"/>
      <c r="L88" s="74"/>
      <c r="M88" s="76"/>
      <c r="N88" s="72">
        <f t="shared" si="9"/>
        <v>1129.3</v>
      </c>
      <c r="O88" s="8">
        <f t="shared" si="10"/>
        <v>1129.3</v>
      </c>
      <c r="P88" s="9">
        <f t="shared" si="11"/>
        <v>0</v>
      </c>
    </row>
    <row r="89" spans="1:16" s="9" customFormat="1" ht="16.5" thickBot="1">
      <c r="A89" s="17"/>
      <c r="B89" s="27">
        <v>130112</v>
      </c>
      <c r="C89" s="15" t="s">
        <v>111</v>
      </c>
      <c r="D89" s="50">
        <v>115.6</v>
      </c>
      <c r="E89" s="77"/>
      <c r="F89" s="78"/>
      <c r="G89" s="50">
        <f t="shared" si="12"/>
        <v>0</v>
      </c>
      <c r="H89" s="77"/>
      <c r="I89" s="79"/>
      <c r="J89" s="79"/>
      <c r="K89" s="79"/>
      <c r="L89" s="78"/>
      <c r="M89" s="52"/>
      <c r="N89" s="50">
        <f t="shared" si="9"/>
        <v>115.6</v>
      </c>
      <c r="O89" s="8">
        <f t="shared" si="10"/>
        <v>115.6</v>
      </c>
      <c r="P89" s="9">
        <f t="shared" si="11"/>
        <v>0</v>
      </c>
    </row>
    <row r="90" spans="1:16" s="9" customFormat="1" ht="16.5" thickBot="1">
      <c r="A90" s="17">
        <v>1</v>
      </c>
      <c r="B90" s="20">
        <v>150000</v>
      </c>
      <c r="C90" s="21" t="s">
        <v>15</v>
      </c>
      <c r="D90" s="61">
        <f>D91</f>
        <v>0</v>
      </c>
      <c r="E90" s="60">
        <f>E91</f>
        <v>0</v>
      </c>
      <c r="F90" s="62">
        <f>F91</f>
        <v>0</v>
      </c>
      <c r="G90" s="61">
        <f t="shared" si="12"/>
        <v>298.848</v>
      </c>
      <c r="H90" s="60">
        <f>H91</f>
        <v>0</v>
      </c>
      <c r="I90" s="60">
        <f>I91</f>
        <v>0</v>
      </c>
      <c r="J90" s="60">
        <f>J91</f>
        <v>0</v>
      </c>
      <c r="K90" s="60">
        <f>K91</f>
        <v>298.848</v>
      </c>
      <c r="L90" s="62">
        <f>L91</f>
        <v>298.848</v>
      </c>
      <c r="M90" s="61"/>
      <c r="N90" s="61">
        <f t="shared" si="9"/>
        <v>298.848</v>
      </c>
      <c r="O90" s="8">
        <f t="shared" si="10"/>
        <v>298.848</v>
      </c>
      <c r="P90" s="9">
        <f t="shared" si="11"/>
        <v>0</v>
      </c>
    </row>
    <row r="91" spans="1:16" s="9" customFormat="1" ht="16.5" thickBot="1">
      <c r="A91" s="17"/>
      <c r="B91" s="22">
        <v>150101</v>
      </c>
      <c r="C91" s="16" t="s">
        <v>99</v>
      </c>
      <c r="D91" s="63"/>
      <c r="E91" s="84"/>
      <c r="F91" s="85"/>
      <c r="G91" s="51">
        <f t="shared" si="12"/>
        <v>298.848</v>
      </c>
      <c r="H91" s="68"/>
      <c r="I91" s="70"/>
      <c r="J91" s="70"/>
      <c r="K91" s="70">
        <v>298.848</v>
      </c>
      <c r="L91" s="69">
        <v>298.848</v>
      </c>
      <c r="M91" s="67"/>
      <c r="N91" s="86">
        <f t="shared" si="9"/>
        <v>298.848</v>
      </c>
      <c r="O91" s="8">
        <f t="shared" si="10"/>
        <v>298.848</v>
      </c>
      <c r="P91" s="9">
        <f t="shared" si="11"/>
        <v>0</v>
      </c>
    </row>
    <row r="92" spans="1:16" s="9" customFormat="1" ht="32.25" thickBot="1">
      <c r="A92" s="17">
        <v>1</v>
      </c>
      <c r="B92" s="20">
        <v>170000</v>
      </c>
      <c r="C92" s="28" t="s">
        <v>70</v>
      </c>
      <c r="D92" s="61">
        <f>SUM(D93:D96)</f>
        <v>5134.521</v>
      </c>
      <c r="E92" s="60">
        <f>SUM(E93:E96)</f>
        <v>0</v>
      </c>
      <c r="F92" s="83">
        <f>SUM(F93:F96)</f>
        <v>40</v>
      </c>
      <c r="G92" s="61">
        <f t="shared" si="12"/>
        <v>598</v>
      </c>
      <c r="H92" s="60">
        <f>SUM(H93:H96)</f>
        <v>598</v>
      </c>
      <c r="I92" s="82">
        <f>SUM(I93:I96)</f>
        <v>0</v>
      </c>
      <c r="J92" s="82">
        <f>SUM(J93:J96)</f>
        <v>0</v>
      </c>
      <c r="K92" s="82">
        <f>SUM(K93:K96)</f>
        <v>0</v>
      </c>
      <c r="L92" s="83">
        <f>SUM(L93:L96)</f>
        <v>0</v>
      </c>
      <c r="M92" s="61"/>
      <c r="N92" s="61">
        <f t="shared" si="9"/>
        <v>5732.521</v>
      </c>
      <c r="O92" s="8">
        <f t="shared" si="10"/>
        <v>5732.521</v>
      </c>
      <c r="P92" s="9">
        <f t="shared" si="11"/>
        <v>0</v>
      </c>
    </row>
    <row r="93" spans="1:16" s="34" customFormat="1" ht="45">
      <c r="A93" s="33"/>
      <c r="B93" s="22">
        <v>170102</v>
      </c>
      <c r="C93" s="23" t="s">
        <v>16</v>
      </c>
      <c r="D93" s="51">
        <v>204.85</v>
      </c>
      <c r="E93" s="68"/>
      <c r="F93" s="69"/>
      <c r="G93" s="51">
        <f t="shared" si="12"/>
        <v>0</v>
      </c>
      <c r="H93" s="68"/>
      <c r="I93" s="70"/>
      <c r="J93" s="70"/>
      <c r="K93" s="70"/>
      <c r="L93" s="69"/>
      <c r="M93" s="71"/>
      <c r="N93" s="51">
        <f t="shared" si="9"/>
        <v>204.85</v>
      </c>
      <c r="O93" s="8">
        <f t="shared" si="10"/>
        <v>204.85</v>
      </c>
      <c r="P93" s="9">
        <f t="shared" si="11"/>
        <v>0</v>
      </c>
    </row>
    <row r="94" spans="1:16" s="9" customFormat="1" ht="45">
      <c r="A94" s="17"/>
      <c r="B94" s="24">
        <v>170602</v>
      </c>
      <c r="C94" s="26" t="s">
        <v>17</v>
      </c>
      <c r="D94" s="72">
        <v>3669.371</v>
      </c>
      <c r="E94" s="73"/>
      <c r="F94" s="74"/>
      <c r="G94" s="72">
        <f t="shared" si="12"/>
        <v>0</v>
      </c>
      <c r="H94" s="73"/>
      <c r="I94" s="75"/>
      <c r="J94" s="75"/>
      <c r="K94" s="75"/>
      <c r="L94" s="74"/>
      <c r="M94" s="76"/>
      <c r="N94" s="72">
        <f t="shared" si="9"/>
        <v>3669.371</v>
      </c>
      <c r="O94" s="8">
        <f t="shared" si="10"/>
        <v>3669.371</v>
      </c>
      <c r="P94" s="9">
        <f t="shared" si="11"/>
        <v>0</v>
      </c>
    </row>
    <row r="95" spans="1:16" s="9" customFormat="1" ht="15.75">
      <c r="A95" s="17"/>
      <c r="B95" s="24">
        <v>170603</v>
      </c>
      <c r="C95" s="25" t="s">
        <v>18</v>
      </c>
      <c r="D95" s="72">
        <v>50</v>
      </c>
      <c r="E95" s="73"/>
      <c r="F95" s="74"/>
      <c r="G95" s="72">
        <f t="shared" si="12"/>
        <v>0</v>
      </c>
      <c r="H95" s="73"/>
      <c r="I95" s="75"/>
      <c r="J95" s="75"/>
      <c r="K95" s="75"/>
      <c r="L95" s="74"/>
      <c r="M95" s="76"/>
      <c r="N95" s="72">
        <f t="shared" si="9"/>
        <v>50</v>
      </c>
      <c r="O95" s="8">
        <f t="shared" si="10"/>
        <v>50</v>
      </c>
      <c r="P95" s="9">
        <f t="shared" si="11"/>
        <v>0</v>
      </c>
    </row>
    <row r="96" spans="1:16" s="9" customFormat="1" ht="60.75" thickBot="1">
      <c r="A96" s="17"/>
      <c r="B96" s="27">
        <v>170703</v>
      </c>
      <c r="C96" s="29" t="s">
        <v>112</v>
      </c>
      <c r="D96" s="50">
        <v>1210.3</v>
      </c>
      <c r="E96" s="77"/>
      <c r="F96" s="78">
        <v>40</v>
      </c>
      <c r="G96" s="50">
        <f t="shared" si="12"/>
        <v>598</v>
      </c>
      <c r="H96" s="77">
        <v>598</v>
      </c>
      <c r="I96" s="79"/>
      <c r="J96" s="79"/>
      <c r="K96" s="79"/>
      <c r="L96" s="78"/>
      <c r="M96" s="52"/>
      <c r="N96" s="50">
        <f t="shared" si="9"/>
        <v>1808.3</v>
      </c>
      <c r="O96" s="8">
        <f t="shared" si="10"/>
        <v>1808.3</v>
      </c>
      <c r="P96" s="9">
        <f t="shared" si="11"/>
        <v>0</v>
      </c>
    </row>
    <row r="97" spans="1:16" s="9" customFormat="1" ht="32.25" thickBot="1">
      <c r="A97" s="17">
        <v>1</v>
      </c>
      <c r="B97" s="20">
        <v>180000</v>
      </c>
      <c r="C97" s="28" t="s">
        <v>44</v>
      </c>
      <c r="D97" s="61">
        <f>D98</f>
        <v>9.12</v>
      </c>
      <c r="E97" s="60">
        <f aca="true" t="shared" si="13" ref="E97:L97">E98</f>
        <v>0</v>
      </c>
      <c r="F97" s="83">
        <f t="shared" si="13"/>
        <v>0</v>
      </c>
      <c r="G97" s="61">
        <f t="shared" si="12"/>
        <v>0</v>
      </c>
      <c r="H97" s="60">
        <f t="shared" si="13"/>
        <v>0</v>
      </c>
      <c r="I97" s="82">
        <f t="shared" si="13"/>
        <v>0</v>
      </c>
      <c r="J97" s="82">
        <f t="shared" si="13"/>
        <v>0</v>
      </c>
      <c r="K97" s="82">
        <f t="shared" si="13"/>
        <v>0</v>
      </c>
      <c r="L97" s="83">
        <f t="shared" si="13"/>
        <v>0</v>
      </c>
      <c r="M97" s="61"/>
      <c r="N97" s="61">
        <f t="shared" si="9"/>
        <v>9.12</v>
      </c>
      <c r="O97" s="8">
        <f t="shared" si="10"/>
        <v>9.12</v>
      </c>
      <c r="P97" s="9">
        <f t="shared" si="11"/>
        <v>0</v>
      </c>
    </row>
    <row r="98" spans="1:16" s="9" customFormat="1" ht="30.75" thickBot="1">
      <c r="A98" s="17"/>
      <c r="B98" s="18">
        <v>180404</v>
      </c>
      <c r="C98" s="30" t="s">
        <v>43</v>
      </c>
      <c r="D98" s="63">
        <v>9.12</v>
      </c>
      <c r="E98" s="64"/>
      <c r="F98" s="65"/>
      <c r="G98" s="63">
        <f t="shared" si="12"/>
        <v>0</v>
      </c>
      <c r="H98" s="64"/>
      <c r="I98" s="66"/>
      <c r="J98" s="66"/>
      <c r="K98" s="66"/>
      <c r="L98" s="65"/>
      <c r="M98" s="67"/>
      <c r="N98" s="63">
        <f t="shared" si="9"/>
        <v>9.12</v>
      </c>
      <c r="O98" s="8">
        <f t="shared" si="10"/>
        <v>9.12</v>
      </c>
      <c r="P98" s="9">
        <f t="shared" si="11"/>
        <v>0</v>
      </c>
    </row>
    <row r="99" spans="1:16" s="9" customFormat="1" ht="32.25" thickBot="1">
      <c r="A99" s="17">
        <v>1</v>
      </c>
      <c r="B99" s="20">
        <v>200000</v>
      </c>
      <c r="C99" s="28" t="s">
        <v>71</v>
      </c>
      <c r="D99" s="61">
        <f>D100</f>
        <v>68.562</v>
      </c>
      <c r="E99" s="60">
        <f aca="true" t="shared" si="14" ref="E99:L99">E100</f>
        <v>49.902</v>
      </c>
      <c r="F99" s="83">
        <f t="shared" si="14"/>
        <v>0</v>
      </c>
      <c r="G99" s="61">
        <f t="shared" si="12"/>
        <v>0</v>
      </c>
      <c r="H99" s="60">
        <f t="shared" si="14"/>
        <v>0</v>
      </c>
      <c r="I99" s="82">
        <f t="shared" si="14"/>
        <v>0</v>
      </c>
      <c r="J99" s="82">
        <f t="shared" si="14"/>
        <v>0</v>
      </c>
      <c r="K99" s="82">
        <f t="shared" si="14"/>
        <v>0</v>
      </c>
      <c r="L99" s="83">
        <f t="shared" si="14"/>
        <v>0</v>
      </c>
      <c r="M99" s="61"/>
      <c r="N99" s="61">
        <f t="shared" si="9"/>
        <v>68.562</v>
      </c>
      <c r="O99" s="8">
        <f t="shared" si="10"/>
        <v>68.562</v>
      </c>
      <c r="P99" s="9">
        <f t="shared" si="11"/>
        <v>0</v>
      </c>
    </row>
    <row r="100" spans="1:16" s="34" customFormat="1" ht="16.5" thickBot="1">
      <c r="A100" s="33"/>
      <c r="B100" s="18">
        <v>200700</v>
      </c>
      <c r="C100" s="19" t="s">
        <v>81</v>
      </c>
      <c r="D100" s="63">
        <v>68.562</v>
      </c>
      <c r="E100" s="64">
        <v>49.902</v>
      </c>
      <c r="F100" s="65"/>
      <c r="G100" s="63">
        <f t="shared" si="12"/>
        <v>0</v>
      </c>
      <c r="H100" s="64"/>
      <c r="I100" s="66"/>
      <c r="J100" s="66"/>
      <c r="K100" s="66"/>
      <c r="L100" s="65"/>
      <c r="M100" s="67"/>
      <c r="N100" s="63">
        <f t="shared" si="9"/>
        <v>68.562</v>
      </c>
      <c r="O100" s="8">
        <f t="shared" si="10"/>
        <v>68.562</v>
      </c>
      <c r="P100" s="9">
        <f t="shared" si="11"/>
        <v>0</v>
      </c>
    </row>
    <row r="101" spans="1:16" s="9" customFormat="1" ht="16.5" thickBot="1">
      <c r="A101" s="17">
        <v>1</v>
      </c>
      <c r="B101" s="20">
        <v>240000</v>
      </c>
      <c r="C101" s="21" t="s">
        <v>19</v>
      </c>
      <c r="D101" s="61">
        <f>SUM(D102:D103)</f>
        <v>0</v>
      </c>
      <c r="E101" s="60">
        <f aca="true" t="shared" si="15" ref="E101:L101">SUM(E102:E103)</f>
        <v>0</v>
      </c>
      <c r="F101" s="62">
        <f t="shared" si="15"/>
        <v>0</v>
      </c>
      <c r="G101" s="61">
        <f t="shared" si="15"/>
        <v>273.5</v>
      </c>
      <c r="H101" s="60">
        <f t="shared" si="15"/>
        <v>1.339</v>
      </c>
      <c r="I101" s="60">
        <f t="shared" si="15"/>
        <v>0</v>
      </c>
      <c r="J101" s="60">
        <f t="shared" si="15"/>
        <v>0</v>
      </c>
      <c r="K101" s="60">
        <f t="shared" si="15"/>
        <v>272.161</v>
      </c>
      <c r="L101" s="62">
        <f t="shared" si="15"/>
        <v>0</v>
      </c>
      <c r="M101" s="61"/>
      <c r="N101" s="61">
        <f t="shared" si="9"/>
        <v>273.5</v>
      </c>
      <c r="O101" s="8">
        <f t="shared" si="10"/>
        <v>273.5</v>
      </c>
      <c r="P101" s="9">
        <f t="shared" si="11"/>
        <v>0</v>
      </c>
    </row>
    <row r="102" spans="1:16" s="9" customFormat="1" ht="30">
      <c r="A102" s="17"/>
      <c r="B102" s="22">
        <v>240601</v>
      </c>
      <c r="C102" s="35" t="s">
        <v>59</v>
      </c>
      <c r="D102" s="51"/>
      <c r="E102" s="68"/>
      <c r="F102" s="69"/>
      <c r="G102" s="51">
        <f t="shared" si="12"/>
        <v>270.161</v>
      </c>
      <c r="H102" s="68"/>
      <c r="I102" s="70"/>
      <c r="J102" s="70"/>
      <c r="K102" s="70">
        <v>270.161</v>
      </c>
      <c r="L102" s="69"/>
      <c r="M102" s="71"/>
      <c r="N102" s="51">
        <f t="shared" si="9"/>
        <v>270.161</v>
      </c>
      <c r="O102" s="8">
        <f t="shared" si="10"/>
        <v>270.161</v>
      </c>
      <c r="P102" s="9">
        <f t="shared" si="11"/>
        <v>0</v>
      </c>
    </row>
    <row r="103" spans="1:16" s="9" customFormat="1" ht="30.75" thickBot="1">
      <c r="A103" s="17"/>
      <c r="B103" s="18">
        <v>240604</v>
      </c>
      <c r="C103" s="36" t="s">
        <v>120</v>
      </c>
      <c r="D103" s="51"/>
      <c r="E103" s="68"/>
      <c r="F103" s="69"/>
      <c r="G103" s="51">
        <f t="shared" si="12"/>
        <v>3.339</v>
      </c>
      <c r="H103" s="68">
        <v>1.339</v>
      </c>
      <c r="I103" s="70"/>
      <c r="J103" s="70"/>
      <c r="K103" s="70">
        <v>2</v>
      </c>
      <c r="L103" s="69"/>
      <c r="M103" s="71"/>
      <c r="N103" s="51">
        <f t="shared" si="9"/>
        <v>3.339</v>
      </c>
      <c r="O103" s="8">
        <f t="shared" si="10"/>
        <v>3.339</v>
      </c>
      <c r="P103" s="9">
        <f t="shared" si="11"/>
        <v>0</v>
      </c>
    </row>
    <row r="104" spans="1:16" s="9" customFormat="1" ht="16.5" thickBot="1">
      <c r="A104" s="17">
        <v>1</v>
      </c>
      <c r="B104" s="37">
        <v>250000</v>
      </c>
      <c r="C104" s="28" t="s">
        <v>72</v>
      </c>
      <c r="D104" s="61">
        <f>SUM(D105:D107)</f>
        <v>5536.275000000001</v>
      </c>
      <c r="E104" s="60">
        <f>SUM(E105:E107)</f>
        <v>0</v>
      </c>
      <c r="F104" s="62">
        <f>SUM(F105:F107)</f>
        <v>112.6</v>
      </c>
      <c r="G104" s="61">
        <f aca="true" t="shared" si="16" ref="G104:N104">SUM(G105:G107)</f>
        <v>0</v>
      </c>
      <c r="H104" s="60">
        <f t="shared" si="16"/>
        <v>0</v>
      </c>
      <c r="I104" s="60">
        <f t="shared" si="16"/>
        <v>0</v>
      </c>
      <c r="J104" s="60">
        <f t="shared" si="16"/>
        <v>0</v>
      </c>
      <c r="K104" s="60">
        <f t="shared" si="16"/>
        <v>0</v>
      </c>
      <c r="L104" s="62">
        <f t="shared" si="16"/>
        <v>0</v>
      </c>
      <c r="M104" s="61"/>
      <c r="N104" s="61">
        <f t="shared" si="16"/>
        <v>5536.275000000001</v>
      </c>
      <c r="O104" s="8">
        <f t="shared" si="10"/>
        <v>5536.275000000001</v>
      </c>
      <c r="P104" s="9">
        <f t="shared" si="11"/>
        <v>0</v>
      </c>
    </row>
    <row r="105" spans="1:16" s="34" customFormat="1" ht="15.75">
      <c r="A105" s="33"/>
      <c r="B105" s="38">
        <v>250404</v>
      </c>
      <c r="C105" s="39" t="s">
        <v>113</v>
      </c>
      <c r="D105" s="51">
        <v>261.747</v>
      </c>
      <c r="E105" s="68"/>
      <c r="F105" s="69">
        <v>112.6</v>
      </c>
      <c r="G105" s="51">
        <f t="shared" si="12"/>
        <v>0</v>
      </c>
      <c r="H105" s="68"/>
      <c r="I105" s="70"/>
      <c r="J105" s="70"/>
      <c r="K105" s="70"/>
      <c r="L105" s="69"/>
      <c r="M105" s="71"/>
      <c r="N105" s="51">
        <f aca="true" t="shared" si="17" ref="N105:N111">G105+D105</f>
        <v>261.747</v>
      </c>
      <c r="O105" s="8">
        <f t="shared" si="10"/>
        <v>261.747</v>
      </c>
      <c r="P105" s="9">
        <f t="shared" si="11"/>
        <v>0</v>
      </c>
    </row>
    <row r="106" spans="1:16" s="9" customFormat="1" ht="15" customHeight="1">
      <c r="A106" s="17"/>
      <c r="B106" s="40">
        <v>250102</v>
      </c>
      <c r="C106" s="41" t="s">
        <v>20</v>
      </c>
      <c r="D106" s="50">
        <v>5274.528</v>
      </c>
      <c r="E106" s="77"/>
      <c r="F106" s="78"/>
      <c r="G106" s="50">
        <f t="shared" si="12"/>
        <v>0</v>
      </c>
      <c r="H106" s="77"/>
      <c r="I106" s="79"/>
      <c r="J106" s="79"/>
      <c r="K106" s="79"/>
      <c r="L106" s="78"/>
      <c r="M106" s="52"/>
      <c r="N106" s="50">
        <f t="shared" si="17"/>
        <v>5274.528</v>
      </c>
      <c r="O106" s="8">
        <f t="shared" si="10"/>
        <v>5274.528</v>
      </c>
      <c r="P106" s="9">
        <f t="shared" si="11"/>
        <v>0</v>
      </c>
    </row>
    <row r="107" spans="1:16" s="9" customFormat="1" ht="45">
      <c r="A107" s="17"/>
      <c r="B107" s="40">
        <v>250306</v>
      </c>
      <c r="C107" s="46" t="s">
        <v>95</v>
      </c>
      <c r="D107" s="50"/>
      <c r="E107" s="77"/>
      <c r="F107" s="78"/>
      <c r="G107" s="50">
        <f t="shared" si="12"/>
        <v>0</v>
      </c>
      <c r="H107" s="77"/>
      <c r="I107" s="79"/>
      <c r="J107" s="79"/>
      <c r="K107" s="79"/>
      <c r="L107" s="78"/>
      <c r="M107" s="52"/>
      <c r="N107" s="50">
        <f t="shared" si="17"/>
        <v>0</v>
      </c>
      <c r="O107" s="8">
        <f t="shared" si="10"/>
        <v>0</v>
      </c>
      <c r="P107" s="9">
        <f t="shared" si="11"/>
        <v>0</v>
      </c>
    </row>
    <row r="108" spans="1:16" s="9" customFormat="1" ht="75.75" thickBot="1">
      <c r="A108" s="17"/>
      <c r="B108" s="47">
        <v>250913</v>
      </c>
      <c r="C108" s="46" t="s">
        <v>117</v>
      </c>
      <c r="D108" s="50"/>
      <c r="E108" s="77"/>
      <c r="F108" s="78"/>
      <c r="G108" s="50">
        <f t="shared" si="12"/>
        <v>0</v>
      </c>
      <c r="H108" s="77"/>
      <c r="I108" s="79"/>
      <c r="J108" s="79"/>
      <c r="K108" s="79"/>
      <c r="L108" s="78"/>
      <c r="M108" s="52"/>
      <c r="N108" s="50">
        <f t="shared" si="17"/>
        <v>0</v>
      </c>
      <c r="O108" s="8">
        <f t="shared" si="10"/>
        <v>0</v>
      </c>
      <c r="P108" s="9">
        <f t="shared" si="11"/>
        <v>0</v>
      </c>
    </row>
    <row r="109" spans="1:16" s="9" customFormat="1" ht="16.5" thickBot="1">
      <c r="A109" s="17">
        <v>1</v>
      </c>
      <c r="B109" s="48"/>
      <c r="C109" s="49" t="s">
        <v>128</v>
      </c>
      <c r="D109" s="61">
        <f>(D16+D18+D27+D33+D69+D83+D86+D90+D92+D97+D99+D101+D104+D76)</f>
        <v>261021.79900000003</v>
      </c>
      <c r="E109" s="61">
        <f aca="true" t="shared" si="18" ref="E109:N109">(E16+E18+E27+E33+E69+E83+E86+E90+E92+E97+E99+E101+E104+E76)</f>
        <v>97793.313</v>
      </c>
      <c r="F109" s="61">
        <f t="shared" si="18"/>
        <v>14756.423</v>
      </c>
      <c r="G109" s="61">
        <f t="shared" si="18"/>
        <v>7684.163</v>
      </c>
      <c r="H109" s="61">
        <f t="shared" si="18"/>
        <v>4678.132</v>
      </c>
      <c r="I109" s="61">
        <f t="shared" si="18"/>
        <v>1019.8</v>
      </c>
      <c r="J109" s="61">
        <f t="shared" si="18"/>
        <v>75.19999999999999</v>
      </c>
      <c r="K109" s="61">
        <f t="shared" si="18"/>
        <v>3006.031</v>
      </c>
      <c r="L109" s="61">
        <f t="shared" si="18"/>
        <v>2658.87</v>
      </c>
      <c r="M109" s="61">
        <f t="shared" si="18"/>
        <v>0</v>
      </c>
      <c r="N109" s="61">
        <f t="shared" si="18"/>
        <v>268705.962</v>
      </c>
      <c r="O109" s="8">
        <f>D109+G109</f>
        <v>268705.962</v>
      </c>
      <c r="P109" s="9">
        <f t="shared" si="11"/>
        <v>0</v>
      </c>
    </row>
    <row r="110" spans="2:21" s="53" customFormat="1" ht="30">
      <c r="B110" s="54">
        <v>250311</v>
      </c>
      <c r="C110" s="55" t="s">
        <v>21</v>
      </c>
      <c r="D110" s="51">
        <v>692.535</v>
      </c>
      <c r="E110" s="68"/>
      <c r="F110" s="70"/>
      <c r="G110" s="87">
        <f t="shared" si="12"/>
        <v>0</v>
      </c>
      <c r="H110" s="88"/>
      <c r="I110" s="89">
        <f>SUM(J110+M110)</f>
        <v>0</v>
      </c>
      <c r="J110" s="90"/>
      <c r="K110" s="90"/>
      <c r="L110" s="91"/>
      <c r="M110" s="92"/>
      <c r="N110" s="81">
        <f t="shared" si="17"/>
        <v>692.535</v>
      </c>
      <c r="O110" s="8">
        <f>G110+D110</f>
        <v>692.535</v>
      </c>
      <c r="P110" s="9">
        <f t="shared" si="11"/>
        <v>0</v>
      </c>
      <c r="Q110" s="56"/>
      <c r="R110" s="56"/>
      <c r="S110" s="56"/>
      <c r="T110" s="56"/>
      <c r="U110" s="56"/>
    </row>
    <row r="111" spans="1:16" s="9" customFormat="1" ht="16.5" thickBot="1">
      <c r="A111" s="17"/>
      <c r="B111" s="27">
        <v>250315</v>
      </c>
      <c r="C111" s="23" t="s">
        <v>96</v>
      </c>
      <c r="D111" s="50">
        <v>274.366</v>
      </c>
      <c r="E111" s="77"/>
      <c r="F111" s="78"/>
      <c r="G111" s="87">
        <f t="shared" si="12"/>
        <v>0</v>
      </c>
      <c r="H111" s="93"/>
      <c r="I111" s="94"/>
      <c r="J111" s="94"/>
      <c r="K111" s="94"/>
      <c r="L111" s="95"/>
      <c r="M111" s="96"/>
      <c r="N111" s="81">
        <f t="shared" si="17"/>
        <v>274.366</v>
      </c>
      <c r="O111" s="8">
        <f>G111+D111</f>
        <v>274.366</v>
      </c>
      <c r="P111" s="9">
        <f t="shared" si="11"/>
        <v>0</v>
      </c>
    </row>
    <row r="112" spans="1:16" s="9" customFormat="1" ht="16.5" thickBot="1">
      <c r="A112" s="17">
        <v>1</v>
      </c>
      <c r="B112" s="57"/>
      <c r="C112" s="7" t="s">
        <v>129</v>
      </c>
      <c r="D112" s="61">
        <f>(D109+D110+D111)</f>
        <v>261988.70000000004</v>
      </c>
      <c r="E112" s="61">
        <f aca="true" t="shared" si="19" ref="E112:N112">(E109+E110+E111)</f>
        <v>97793.313</v>
      </c>
      <c r="F112" s="61">
        <f t="shared" si="19"/>
        <v>14756.423</v>
      </c>
      <c r="G112" s="61">
        <f t="shared" si="19"/>
        <v>7684.163</v>
      </c>
      <c r="H112" s="61">
        <f t="shared" si="19"/>
        <v>4678.132</v>
      </c>
      <c r="I112" s="61">
        <f t="shared" si="19"/>
        <v>1019.8</v>
      </c>
      <c r="J112" s="61">
        <f t="shared" si="19"/>
        <v>75.19999999999999</v>
      </c>
      <c r="K112" s="61">
        <f t="shared" si="19"/>
        <v>3006.031</v>
      </c>
      <c r="L112" s="61">
        <f t="shared" si="19"/>
        <v>2658.87</v>
      </c>
      <c r="M112" s="61">
        <f t="shared" si="19"/>
        <v>0</v>
      </c>
      <c r="N112" s="61">
        <f t="shared" si="19"/>
        <v>269672.86299999995</v>
      </c>
      <c r="O112" s="8">
        <f>G112+D112</f>
        <v>269672.863</v>
      </c>
      <c r="P112" s="9">
        <f t="shared" si="11"/>
        <v>0</v>
      </c>
    </row>
    <row r="113" spans="1:8" s="9" customFormat="1" ht="49.5" customHeight="1">
      <c r="A113" s="17"/>
      <c r="B113" s="58"/>
      <c r="C113" s="9" t="s">
        <v>64</v>
      </c>
      <c r="H113" s="9" t="s">
        <v>116</v>
      </c>
    </row>
    <row r="114" spans="1:2" s="9" customFormat="1" ht="15">
      <c r="A114" s="17"/>
      <c r="B114" s="58"/>
    </row>
    <row r="115" spans="1:2" s="9" customFormat="1" ht="15">
      <c r="A115" s="17"/>
      <c r="B115" s="58"/>
    </row>
    <row r="116" spans="1:2" s="9" customFormat="1" ht="15">
      <c r="A116" s="17"/>
      <c r="B116" s="58"/>
    </row>
    <row r="117" spans="1:2" s="9" customFormat="1" ht="15">
      <c r="A117" s="17"/>
      <c r="B117" s="58"/>
    </row>
    <row r="118" spans="1:2" s="9" customFormat="1" ht="15">
      <c r="A118" s="17"/>
      <c r="B118" s="58"/>
    </row>
    <row r="119" spans="1:2" s="9" customFormat="1" ht="15">
      <c r="A119" s="17"/>
      <c r="B119" s="58"/>
    </row>
    <row r="120" spans="1:2" s="5" customFormat="1" ht="15">
      <c r="A120" s="42"/>
      <c r="B120" s="59"/>
    </row>
    <row r="121" spans="1:2" s="5" customFormat="1" ht="15">
      <c r="A121" s="42"/>
      <c r="B121" s="59"/>
    </row>
    <row r="122" spans="1:2" s="5" customFormat="1" ht="15">
      <c r="A122" s="42"/>
      <c r="B122" s="59"/>
    </row>
    <row r="123" spans="1:2" s="5" customFormat="1" ht="15">
      <c r="A123" s="42"/>
      <c r="B123" s="59"/>
    </row>
    <row r="124" spans="1:2" s="5" customFormat="1" ht="15">
      <c r="A124" s="42"/>
      <c r="B124" s="59"/>
    </row>
    <row r="125" spans="1:2" s="5" customFormat="1" ht="15">
      <c r="A125" s="42"/>
      <c r="B125" s="59"/>
    </row>
    <row r="126" spans="1:2" s="5" customFormat="1" ht="15">
      <c r="A126" s="42"/>
      <c r="B126" s="59"/>
    </row>
    <row r="127" spans="1:2" s="5" customFormat="1" ht="15">
      <c r="A127" s="42"/>
      <c r="B127" s="59"/>
    </row>
    <row r="128" spans="1:2" s="5" customFormat="1" ht="15">
      <c r="A128" s="42"/>
      <c r="B128" s="59"/>
    </row>
    <row r="129" spans="1:2" s="5" customFormat="1" ht="15">
      <c r="A129" s="42"/>
      <c r="B129" s="59"/>
    </row>
    <row r="130" spans="1:2" s="5" customFormat="1" ht="15">
      <c r="A130" s="42"/>
      <c r="B130" s="59"/>
    </row>
    <row r="131" spans="1:2" s="5" customFormat="1" ht="15">
      <c r="A131" s="42"/>
      <c r="B131" s="59"/>
    </row>
    <row r="132" spans="1:2" s="5" customFormat="1" ht="15">
      <c r="A132" s="42"/>
      <c r="B132" s="59"/>
    </row>
    <row r="133" spans="1:2" s="5" customFormat="1" ht="15">
      <c r="A133" s="42"/>
      <c r="B133" s="59"/>
    </row>
    <row r="134" spans="1:2" s="5" customFormat="1" ht="15">
      <c r="A134" s="42"/>
      <c r="B134" s="59"/>
    </row>
    <row r="135" spans="1:2" s="5" customFormat="1" ht="15">
      <c r="A135" s="42"/>
      <c r="B135" s="59"/>
    </row>
    <row r="136" spans="1:2" s="5" customFormat="1" ht="15">
      <c r="A136" s="42"/>
      <c r="B136" s="59"/>
    </row>
    <row r="137" spans="1:2" s="5" customFormat="1" ht="15">
      <c r="A137" s="42"/>
      <c r="B137" s="59"/>
    </row>
    <row r="138" spans="1:2" s="5" customFormat="1" ht="15">
      <c r="A138" s="42"/>
      <c r="B138" s="59"/>
    </row>
    <row r="139" spans="1:2" s="5" customFormat="1" ht="15">
      <c r="A139" s="42"/>
      <c r="B139" s="59"/>
    </row>
    <row r="140" spans="1:2" s="5" customFormat="1" ht="15">
      <c r="A140" s="42"/>
      <c r="B140" s="59"/>
    </row>
    <row r="141" spans="1:2" s="5" customFormat="1" ht="15">
      <c r="A141" s="42"/>
      <c r="B141" s="59"/>
    </row>
  </sheetData>
  <autoFilter ref="A15:U113"/>
  <mergeCells count="44">
    <mergeCell ref="I37:I38"/>
    <mergeCell ref="H37:H38"/>
    <mergeCell ref="G37:G38"/>
    <mergeCell ref="B37:B38"/>
    <mergeCell ref="F37:F38"/>
    <mergeCell ref="E37:E38"/>
    <mergeCell ref="D37:D38"/>
    <mergeCell ref="N37:N38"/>
    <mergeCell ref="L37:L38"/>
    <mergeCell ref="K37:K38"/>
    <mergeCell ref="J37:J38"/>
    <mergeCell ref="M37:M38"/>
    <mergeCell ref="G39:G40"/>
    <mergeCell ref="N39:N40"/>
    <mergeCell ref="L39:L40"/>
    <mergeCell ref="K39:K40"/>
    <mergeCell ref="J39:J40"/>
    <mergeCell ref="I39:I40"/>
    <mergeCell ref="H39:H40"/>
    <mergeCell ref="M39:M40"/>
    <mergeCell ref="D39:D40"/>
    <mergeCell ref="B39:B40"/>
    <mergeCell ref="E39:E40"/>
    <mergeCell ref="F39:F40"/>
    <mergeCell ref="J8:J14"/>
    <mergeCell ref="N6:N14"/>
    <mergeCell ref="D7:D14"/>
    <mergeCell ref="E7:F7"/>
    <mergeCell ref="G7:G14"/>
    <mergeCell ref="H7:H14"/>
    <mergeCell ref="I7:J7"/>
    <mergeCell ref="K7:K14"/>
    <mergeCell ref="D6:F6"/>
    <mergeCell ref="E8:E14"/>
    <mergeCell ref="F8:F14"/>
    <mergeCell ref="I8:I14"/>
    <mergeCell ref="B4:M4"/>
    <mergeCell ref="B5:M5"/>
    <mergeCell ref="G6:M6"/>
    <mergeCell ref="L7:M7"/>
    <mergeCell ref="L8:L14"/>
    <mergeCell ref="M9:M14"/>
    <mergeCell ref="B6:B14"/>
    <mergeCell ref="C6:C14"/>
  </mergeCells>
  <printOptions/>
  <pageMargins left="0.15748031496062992" right="0.15748031496062992" top="0.15748031496062992" bottom="0.15748031496062992" header="0.15748031496062992" footer="0.15748031496062992"/>
  <pageSetup fitToHeight="17" horizontalDpi="600" verticalDpi="600" orientation="landscape" paperSize="9" scale="62" r:id="rId1"/>
  <rowBreaks count="1" manualBreakCount="1">
    <brk id="91" min="1" max="13" man="1"/>
  </rowBreaks>
</worksheet>
</file>

<file path=xl/worksheets/sheet2.xml><?xml version="1.0" encoding="utf-8"?>
<worksheet xmlns="http://schemas.openxmlformats.org/spreadsheetml/2006/main" xmlns:r="http://schemas.openxmlformats.org/officeDocument/2006/relationships">
  <dimension ref="B1:I15"/>
  <sheetViews>
    <sheetView workbookViewId="0" topLeftCell="B1">
      <selection activeCell="D32" sqref="D32"/>
    </sheetView>
  </sheetViews>
  <sheetFormatPr defaultColWidth="9.00390625" defaultRowHeight="12.75"/>
  <cols>
    <col min="2" max="2" width="15.75390625" style="0" customWidth="1"/>
    <col min="4" max="6" width="13.75390625" style="0" customWidth="1"/>
    <col min="7" max="7" width="10.875" style="0" customWidth="1"/>
  </cols>
  <sheetData>
    <row r="1" spans="7:9" ht="12.75">
      <c r="G1" s="137" t="s">
        <v>73</v>
      </c>
      <c r="H1" s="137"/>
      <c r="I1" s="137"/>
    </row>
    <row r="2" spans="3:9" ht="24.75" customHeight="1">
      <c r="C2" t="s">
        <v>45</v>
      </c>
      <c r="D2">
        <v>1000</v>
      </c>
      <c r="E2">
        <v>1111</v>
      </c>
      <c r="F2">
        <v>1120</v>
      </c>
      <c r="G2" s="2" t="s">
        <v>46</v>
      </c>
      <c r="H2">
        <v>1160</v>
      </c>
      <c r="I2">
        <v>2000</v>
      </c>
    </row>
    <row r="3" ht="12.75">
      <c r="B3">
        <v>10116</v>
      </c>
    </row>
    <row r="4" spans="2:6" ht="12.75">
      <c r="B4" t="s">
        <v>47</v>
      </c>
      <c r="D4" s="3"/>
      <c r="E4" s="3"/>
      <c r="F4" s="3"/>
    </row>
    <row r="5" spans="2:6" ht="12.75">
      <c r="B5" t="s">
        <v>48</v>
      </c>
      <c r="D5" s="3"/>
      <c r="E5" s="3"/>
      <c r="F5" s="3"/>
    </row>
    <row r="6" spans="2:6" ht="12.75">
      <c r="B6" t="s">
        <v>49</v>
      </c>
      <c r="D6" s="3"/>
      <c r="E6" s="3"/>
      <c r="F6" s="3"/>
    </row>
    <row r="7" spans="2:6" ht="12.75">
      <c r="B7" t="s">
        <v>50</v>
      </c>
      <c r="D7" s="3"/>
      <c r="E7" s="3"/>
      <c r="F7" s="3"/>
    </row>
    <row r="8" spans="2:6" ht="24.75" customHeight="1">
      <c r="B8" s="1" t="s">
        <v>51</v>
      </c>
      <c r="D8" s="3"/>
      <c r="E8" s="3"/>
      <c r="F8" s="3"/>
    </row>
    <row r="9" spans="2:6" ht="12.75">
      <c r="B9" t="s">
        <v>52</v>
      </c>
      <c r="D9" s="3"/>
      <c r="E9" s="3"/>
      <c r="F9" s="3"/>
    </row>
    <row r="10" spans="2:6" ht="12.75">
      <c r="B10" t="s">
        <v>53</v>
      </c>
      <c r="D10" s="3"/>
      <c r="E10" s="3"/>
      <c r="F10" s="3"/>
    </row>
    <row r="11" spans="2:6" ht="12.75">
      <c r="B11" t="s">
        <v>54</v>
      </c>
      <c r="D11" s="3"/>
      <c r="E11" s="3"/>
      <c r="F11" s="3"/>
    </row>
    <row r="12" spans="2:6" ht="12.75">
      <c r="B12" t="s">
        <v>56</v>
      </c>
      <c r="D12" s="3"/>
      <c r="E12" s="3"/>
      <c r="F12" s="3"/>
    </row>
    <row r="13" spans="2:6" ht="12.75">
      <c r="B13" t="s">
        <v>55</v>
      </c>
      <c r="D13" s="3"/>
      <c r="E13" s="3"/>
      <c r="F13" s="3"/>
    </row>
    <row r="14" spans="2:6" ht="12.75">
      <c r="B14" t="s">
        <v>57</v>
      </c>
      <c r="D14" s="3"/>
      <c r="E14" s="3"/>
      <c r="F14" s="3"/>
    </row>
    <row r="15" ht="12.75">
      <c r="B15" t="s">
        <v>58</v>
      </c>
    </row>
  </sheetData>
  <mergeCells count="1">
    <mergeCell ref="G1:I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2011-01-04T13:26:48Z</cp:lastPrinted>
  <dcterms:created xsi:type="dcterms:W3CDTF">2003-01-09T07:43:26Z</dcterms:created>
  <dcterms:modified xsi:type="dcterms:W3CDTF">2011-01-10T11:38:27Z</dcterms:modified>
  <cp:category/>
  <cp:version/>
  <cp:contentType/>
  <cp:contentStatus/>
</cp:coreProperties>
</file>