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\Відкриті дані\"/>
    </mc:Choice>
  </mc:AlternateContent>
  <bookViews>
    <workbookView xWindow="0" yWindow="0" windowWidth="19200" windowHeight="8835" activeTab="3"/>
  </bookViews>
  <sheets>
    <sheet name="І квартал" sheetId="3" r:id="rId1"/>
    <sheet name="ІІ квартал" sheetId="4" r:id="rId2"/>
    <sheet name="ІІІ квартал" sheetId="5" r:id="rId3"/>
    <sheet name="2020 рік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6" l="1"/>
  <c r="C16" i="6"/>
  <c r="B16" i="6"/>
  <c r="C15" i="6"/>
  <c r="B15" i="6"/>
  <c r="C14" i="6"/>
  <c r="B14" i="6"/>
  <c r="C13" i="6"/>
  <c r="B13" i="6"/>
  <c r="C12" i="6"/>
  <c r="B12" i="6"/>
  <c r="B12" i="5"/>
  <c r="C12" i="5"/>
  <c r="B13" i="5"/>
  <c r="C13" i="5"/>
  <c r="B14" i="5"/>
  <c r="C14" i="5"/>
  <c r="B15" i="5"/>
  <c r="C15" i="5"/>
  <c r="B16" i="5"/>
  <c r="C16" i="5"/>
  <c r="C17" i="5"/>
  <c r="C17" i="4" l="1"/>
  <c r="C16" i="4"/>
  <c r="C15" i="4"/>
  <c r="C14" i="4"/>
  <c r="C13" i="4"/>
  <c r="C12" i="4"/>
  <c r="B16" i="4"/>
  <c r="B15" i="4"/>
  <c r="B14" i="4"/>
  <c r="B13" i="4"/>
  <c r="B12" i="4"/>
</calcChain>
</file>

<file path=xl/sharedStrings.xml><?xml version="1.0" encoding="utf-8"?>
<sst xmlns="http://schemas.openxmlformats.org/spreadsheetml/2006/main" count="92" uniqueCount="22">
  <si>
    <t>Фактичне споживання</t>
  </si>
  <si>
    <t>грн.</t>
  </si>
  <si>
    <t xml:space="preserve"> м.куб.,кВт, гКал</t>
  </si>
  <si>
    <t>Найменування</t>
  </si>
  <si>
    <t>(найменуваня підприємства)</t>
  </si>
  <si>
    <t>Водопостачання</t>
  </si>
  <si>
    <t>Електропостачання</t>
  </si>
  <si>
    <t>Газопостачання</t>
  </si>
  <si>
    <t>Тверде паливо</t>
  </si>
  <si>
    <t>Теплопостачання</t>
  </si>
  <si>
    <t xml:space="preserve">Дані про споживання комунальних ресурсів (електроенергія, теплова енергія, природний газ, тверде паливо, холодна та гаряча вода) </t>
  </si>
  <si>
    <t>КП "Лисичанський міський землевпорядний центр"</t>
  </si>
  <si>
    <t>Вивезення сміття</t>
  </si>
  <si>
    <t>−</t>
  </si>
  <si>
    <t>Заступник  директора КП "ЛМЗЦ"</t>
  </si>
  <si>
    <t>Водовідведення( стічні води)</t>
  </si>
  <si>
    <t>Водовідведення( поверх води)</t>
  </si>
  <si>
    <t>Наталія КОТИК</t>
  </si>
  <si>
    <t>за   І квартал 2020 рік</t>
  </si>
  <si>
    <t>за   6 місяців 2020 року</t>
  </si>
  <si>
    <t>за   9 місяців 2020 року</t>
  </si>
  <si>
    <t>за  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</si>
</sst>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u/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opLeftCell="A4" workbookViewId="0">
      <selection activeCell="B15" sqref="B15"/>
    </sheetView>
  </sheetViews>
  <sheetFormatPr defaultRowHeight="15" x14ac:dyDescent="0.25"/>
  <cols>
    <col min="1" max="1" width="44.85546875" customWidth="1"/>
    <col min="2" max="2" width="21" customWidth="1"/>
    <col min="3" max="3" width="17.28515625" customWidth="1"/>
  </cols>
  <sheetData>
    <row r="2" spans="1:3" ht="57.75" customHeight="1" x14ac:dyDescent="0.3">
      <c r="A2" s="31" t="s">
        <v>10</v>
      </c>
      <c r="B2" s="31"/>
      <c r="C2" s="31"/>
    </row>
    <row r="3" spans="1:3" ht="18.75" x14ac:dyDescent="0.3">
      <c r="A3" s="9"/>
      <c r="B3" s="9"/>
      <c r="C3" s="9"/>
    </row>
    <row r="4" spans="1:3" ht="18.75" x14ac:dyDescent="0.3">
      <c r="A4" s="32" t="s">
        <v>18</v>
      </c>
      <c r="B4" s="31"/>
      <c r="C4" s="31"/>
    </row>
    <row r="5" spans="1:3" x14ac:dyDescent="0.25">
      <c r="A5" s="33"/>
      <c r="B5" s="33"/>
      <c r="C5" s="33"/>
    </row>
    <row r="6" spans="1:3" x14ac:dyDescent="0.25">
      <c r="A6" s="10"/>
      <c r="B6" s="10"/>
      <c r="C6" s="10"/>
    </row>
    <row r="7" spans="1:3" ht="18.75" x14ac:dyDescent="0.3">
      <c r="A7" s="34" t="s">
        <v>11</v>
      </c>
      <c r="B7" s="34"/>
      <c r="C7" s="34"/>
    </row>
    <row r="8" spans="1:3" x14ac:dyDescent="0.25">
      <c r="A8" s="35" t="s">
        <v>4</v>
      </c>
      <c r="B8" s="35"/>
      <c r="C8" s="35"/>
    </row>
    <row r="9" spans="1:3" ht="18.75" x14ac:dyDescent="0.3">
      <c r="A9" s="1"/>
      <c r="B9" s="1"/>
      <c r="C9" s="1"/>
    </row>
    <row r="10" spans="1:3" ht="18.75" x14ac:dyDescent="0.25">
      <c r="A10" s="30" t="s">
        <v>3</v>
      </c>
      <c r="B10" s="30" t="s">
        <v>0</v>
      </c>
      <c r="C10" s="30"/>
    </row>
    <row r="11" spans="1:3" ht="18.75" x14ac:dyDescent="0.25">
      <c r="A11" s="30"/>
      <c r="B11" s="7" t="s">
        <v>2</v>
      </c>
      <c r="C11" s="8" t="s">
        <v>1</v>
      </c>
    </row>
    <row r="12" spans="1:3" ht="18.75" x14ac:dyDescent="0.3">
      <c r="A12" s="3" t="s">
        <v>9</v>
      </c>
      <c r="B12" s="12">
        <v>1.4550000000000001</v>
      </c>
      <c r="C12" s="2">
        <v>2469.7399999999998</v>
      </c>
    </row>
    <row r="13" spans="1:3" ht="18.75" x14ac:dyDescent="0.3">
      <c r="A13" s="3" t="s">
        <v>5</v>
      </c>
      <c r="B13" s="11">
        <v>7.01</v>
      </c>
      <c r="C13" s="2">
        <v>128.96</v>
      </c>
    </row>
    <row r="14" spans="1:3" ht="18.75" x14ac:dyDescent="0.3">
      <c r="A14" s="3" t="s">
        <v>15</v>
      </c>
      <c r="B14" s="11">
        <v>7.01</v>
      </c>
      <c r="C14" s="2">
        <v>51.15</v>
      </c>
    </row>
    <row r="15" spans="1:3" ht="18.75" x14ac:dyDescent="0.3">
      <c r="A15" s="3" t="s">
        <v>16</v>
      </c>
      <c r="B15" s="12">
        <v>0.72199999999999998</v>
      </c>
      <c r="C15" s="2">
        <v>5.26</v>
      </c>
    </row>
    <row r="16" spans="1:3" ht="18.75" x14ac:dyDescent="0.3">
      <c r="A16" s="3" t="s">
        <v>6</v>
      </c>
      <c r="B16" s="11">
        <v>118.81</v>
      </c>
      <c r="C16" s="2">
        <v>378.57</v>
      </c>
    </row>
    <row r="17" spans="1:3" ht="18.75" x14ac:dyDescent="0.3">
      <c r="A17" s="3" t="s">
        <v>12</v>
      </c>
      <c r="B17" s="2" t="s">
        <v>13</v>
      </c>
      <c r="C17" s="2">
        <v>50.16</v>
      </c>
    </row>
    <row r="18" spans="1:3" ht="18.75" x14ac:dyDescent="0.3">
      <c r="A18" s="3" t="s">
        <v>7</v>
      </c>
      <c r="B18" s="5" t="s">
        <v>13</v>
      </c>
      <c r="C18" s="6" t="s">
        <v>13</v>
      </c>
    </row>
    <row r="19" spans="1:3" ht="18.75" x14ac:dyDescent="0.3">
      <c r="A19" s="4" t="s">
        <v>8</v>
      </c>
      <c r="B19" s="5" t="s">
        <v>13</v>
      </c>
      <c r="C19" s="5" t="s">
        <v>13</v>
      </c>
    </row>
    <row r="20" spans="1:3" ht="18.75" x14ac:dyDescent="0.3">
      <c r="A20" s="1"/>
      <c r="B20" s="1"/>
      <c r="C20" s="1"/>
    </row>
    <row r="21" spans="1:3" ht="18.75" x14ac:dyDescent="0.3">
      <c r="A21" s="1"/>
      <c r="B21" s="1"/>
      <c r="C21" s="1"/>
    </row>
    <row r="22" spans="1:3" ht="18.75" x14ac:dyDescent="0.3">
      <c r="A22" s="1" t="s">
        <v>14</v>
      </c>
      <c r="B22" s="1"/>
      <c r="C22" s="1" t="s">
        <v>17</v>
      </c>
    </row>
  </sheetData>
  <mergeCells count="7">
    <mergeCell ref="A10:A11"/>
    <mergeCell ref="B10:C10"/>
    <mergeCell ref="A2:C2"/>
    <mergeCell ref="A4:C4"/>
    <mergeCell ref="A5:C5"/>
    <mergeCell ref="A7:C7"/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E18" sqref="E18"/>
    </sheetView>
  </sheetViews>
  <sheetFormatPr defaultRowHeight="15" x14ac:dyDescent="0.25"/>
  <cols>
    <col min="1" max="1" width="44.5703125" customWidth="1"/>
    <col min="2" max="2" width="22.85546875" customWidth="1"/>
    <col min="3" max="3" width="18.140625" customWidth="1"/>
  </cols>
  <sheetData>
    <row r="2" spans="1:3" ht="43.5" customHeight="1" x14ac:dyDescent="0.3">
      <c r="A2" s="38" t="s">
        <v>10</v>
      </c>
      <c r="B2" s="38"/>
      <c r="C2" s="38"/>
    </row>
    <row r="3" spans="1:3" ht="18.75" x14ac:dyDescent="0.3">
      <c r="A3" s="13"/>
      <c r="B3" s="13"/>
      <c r="C3" s="13"/>
    </row>
    <row r="4" spans="1:3" ht="18.75" x14ac:dyDescent="0.3">
      <c r="A4" s="37" t="s">
        <v>19</v>
      </c>
      <c r="B4" s="38"/>
      <c r="C4" s="38"/>
    </row>
    <row r="5" spans="1:3" x14ac:dyDescent="0.25">
      <c r="A5" s="40"/>
      <c r="B5" s="40"/>
      <c r="C5" s="40"/>
    </row>
    <row r="6" spans="1:3" x14ac:dyDescent="0.25">
      <c r="A6" s="14"/>
      <c r="B6" s="14"/>
      <c r="C6" s="14"/>
    </row>
    <row r="7" spans="1:3" ht="18.75" x14ac:dyDescent="0.3">
      <c r="A7" s="39" t="s">
        <v>11</v>
      </c>
      <c r="B7" s="39"/>
      <c r="C7" s="39"/>
    </row>
    <row r="8" spans="1:3" x14ac:dyDescent="0.25">
      <c r="A8" s="41" t="s">
        <v>4</v>
      </c>
      <c r="B8" s="41"/>
      <c r="C8" s="41"/>
    </row>
    <row r="9" spans="1:3" ht="18.75" x14ac:dyDescent="0.3">
      <c r="A9" s="15"/>
      <c r="B9" s="15"/>
      <c r="C9" s="15"/>
    </row>
    <row r="10" spans="1:3" ht="18.75" x14ac:dyDescent="0.25">
      <c r="A10" s="36" t="s">
        <v>3</v>
      </c>
      <c r="B10" s="36" t="s">
        <v>0</v>
      </c>
      <c r="C10" s="36"/>
    </row>
    <row r="11" spans="1:3" ht="18.75" x14ac:dyDescent="0.25">
      <c r="A11" s="36"/>
      <c r="B11" s="16" t="s">
        <v>2</v>
      </c>
      <c r="C11" s="17" t="s">
        <v>1</v>
      </c>
    </row>
    <row r="12" spans="1:3" ht="18.75" x14ac:dyDescent="0.3">
      <c r="A12" s="18" t="s">
        <v>9</v>
      </c>
      <c r="B12" s="19">
        <f>'І квартал'!B12+0.4111</f>
        <v>1.8661000000000001</v>
      </c>
      <c r="C12" s="20">
        <f>'І квартал'!C12+697.84</f>
        <v>3167.58</v>
      </c>
    </row>
    <row r="13" spans="1:3" ht="18.75" x14ac:dyDescent="0.3">
      <c r="A13" s="18" t="s">
        <v>5</v>
      </c>
      <c r="B13" s="19">
        <f>'І квартал'!B13+8.238</f>
        <v>15.247999999999999</v>
      </c>
      <c r="C13" s="20">
        <f>'І квартал'!C13+151.54</f>
        <v>280.5</v>
      </c>
    </row>
    <row r="14" spans="1:3" ht="18.75" x14ac:dyDescent="0.3">
      <c r="A14" s="18" t="s">
        <v>15</v>
      </c>
      <c r="B14" s="19">
        <f>'І квартал'!B14+8.238</f>
        <v>15.247999999999999</v>
      </c>
      <c r="C14" s="21">
        <f>'І квартал'!C14+60.1</f>
        <v>111.25</v>
      </c>
    </row>
    <row r="15" spans="1:3" ht="18.75" x14ac:dyDescent="0.3">
      <c r="A15" s="18" t="s">
        <v>16</v>
      </c>
      <c r="B15" s="19">
        <f>'І квартал'!B15+1.08</f>
        <v>1.802</v>
      </c>
      <c r="C15" s="20">
        <f>'І квартал'!C15+7.89</f>
        <v>13.149999999999999</v>
      </c>
    </row>
    <row r="16" spans="1:3" ht="18.75" x14ac:dyDescent="0.3">
      <c r="A16" s="18" t="s">
        <v>6</v>
      </c>
      <c r="B16" s="21">
        <f>'І квартал'!B16+190.2</f>
        <v>309.01</v>
      </c>
      <c r="C16" s="20">
        <f>'І квартал'!C16+619.91</f>
        <v>998.48</v>
      </c>
    </row>
    <row r="17" spans="1:3" ht="18.75" x14ac:dyDescent="0.3">
      <c r="A17" s="18" t="s">
        <v>12</v>
      </c>
      <c r="B17" s="20" t="s">
        <v>13</v>
      </c>
      <c r="C17" s="20">
        <f>'І квартал'!C17+81.51</f>
        <v>131.67000000000002</v>
      </c>
    </row>
    <row r="18" spans="1:3" ht="18.75" x14ac:dyDescent="0.3">
      <c r="A18" s="18" t="s">
        <v>7</v>
      </c>
      <c r="B18" s="22" t="s">
        <v>13</v>
      </c>
      <c r="C18" s="22" t="s">
        <v>13</v>
      </c>
    </row>
    <row r="19" spans="1:3" ht="18.75" x14ac:dyDescent="0.3">
      <c r="A19" s="23" t="s">
        <v>8</v>
      </c>
      <c r="B19" s="22" t="s">
        <v>13</v>
      </c>
      <c r="C19" s="22" t="s">
        <v>13</v>
      </c>
    </row>
    <row r="20" spans="1:3" ht="18.75" x14ac:dyDescent="0.3">
      <c r="A20" s="15"/>
      <c r="B20" s="15"/>
      <c r="C20" s="15"/>
    </row>
    <row r="21" spans="1:3" ht="18.75" x14ac:dyDescent="0.3">
      <c r="A21" s="15"/>
      <c r="B21" s="15"/>
      <c r="C21" s="15"/>
    </row>
    <row r="22" spans="1:3" ht="18.75" x14ac:dyDescent="0.3">
      <c r="A22" s="15" t="s">
        <v>14</v>
      </c>
      <c r="B22" s="15"/>
      <c r="C22" s="15" t="s">
        <v>17</v>
      </c>
    </row>
  </sheetData>
  <mergeCells count="7">
    <mergeCell ref="A10:A11"/>
    <mergeCell ref="B10:C10"/>
    <mergeCell ref="A4:C4"/>
    <mergeCell ref="A7:C7"/>
    <mergeCell ref="A2:C2"/>
    <mergeCell ref="A5:C5"/>
    <mergeCell ref="A8:C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A5" sqref="A5:C5"/>
    </sheetView>
  </sheetViews>
  <sheetFormatPr defaultRowHeight="15" x14ac:dyDescent="0.25"/>
  <cols>
    <col min="1" max="1" width="44.5703125" customWidth="1"/>
    <col min="2" max="2" width="22.85546875" customWidth="1"/>
    <col min="3" max="3" width="18.140625" customWidth="1"/>
  </cols>
  <sheetData>
    <row r="2" spans="1:3" ht="43.5" customHeight="1" x14ac:dyDescent="0.3">
      <c r="A2" s="38" t="s">
        <v>10</v>
      </c>
      <c r="B2" s="38"/>
      <c r="C2" s="38"/>
    </row>
    <row r="3" spans="1:3" ht="18.75" x14ac:dyDescent="0.3">
      <c r="A3" s="25"/>
      <c r="B3" s="25"/>
      <c r="C3" s="25"/>
    </row>
    <row r="4" spans="1:3" ht="18.75" x14ac:dyDescent="0.3">
      <c r="A4" s="37" t="s">
        <v>20</v>
      </c>
      <c r="B4" s="38"/>
      <c r="C4" s="38"/>
    </row>
    <row r="5" spans="1:3" x14ac:dyDescent="0.25">
      <c r="A5" s="40"/>
      <c r="B5" s="40"/>
      <c r="C5" s="40"/>
    </row>
    <row r="6" spans="1:3" x14ac:dyDescent="0.25">
      <c r="A6" s="26"/>
      <c r="B6" s="26"/>
      <c r="C6" s="26"/>
    </row>
    <row r="7" spans="1:3" ht="18.75" x14ac:dyDescent="0.3">
      <c r="A7" s="39" t="s">
        <v>11</v>
      </c>
      <c r="B7" s="39"/>
      <c r="C7" s="39"/>
    </row>
    <row r="8" spans="1:3" x14ac:dyDescent="0.25">
      <c r="A8" s="41" t="s">
        <v>4</v>
      </c>
      <c r="B8" s="41"/>
      <c r="C8" s="41"/>
    </row>
    <row r="9" spans="1:3" ht="18.75" x14ac:dyDescent="0.3">
      <c r="A9" s="15"/>
      <c r="B9" s="15"/>
      <c r="C9" s="15"/>
    </row>
    <row r="10" spans="1:3" ht="18.75" x14ac:dyDescent="0.25">
      <c r="A10" s="36" t="s">
        <v>3</v>
      </c>
      <c r="B10" s="36" t="s">
        <v>0</v>
      </c>
      <c r="C10" s="36"/>
    </row>
    <row r="11" spans="1:3" ht="18.75" x14ac:dyDescent="0.25">
      <c r="A11" s="36"/>
      <c r="B11" s="16" t="s">
        <v>2</v>
      </c>
      <c r="C11" s="24" t="s">
        <v>1</v>
      </c>
    </row>
    <row r="12" spans="1:3" ht="18.75" x14ac:dyDescent="0.3">
      <c r="A12" s="18" t="s">
        <v>9</v>
      </c>
      <c r="B12" s="19">
        <f>'І квартал'!B12+0.4111</f>
        <v>1.8661000000000001</v>
      </c>
      <c r="C12" s="20">
        <f>'І квартал'!C12+697.84</f>
        <v>3167.58</v>
      </c>
    </row>
    <row r="13" spans="1:3" ht="18.75" x14ac:dyDescent="0.3">
      <c r="A13" s="18" t="s">
        <v>5</v>
      </c>
      <c r="B13" s="19">
        <f>'І квартал'!B13+8.238+2.956+4.561</f>
        <v>22.765000000000001</v>
      </c>
      <c r="C13" s="20">
        <f>'І квартал'!C13+151.54+54.38+83.9</f>
        <v>418.78</v>
      </c>
    </row>
    <row r="14" spans="1:3" ht="18.75" x14ac:dyDescent="0.3">
      <c r="A14" s="18" t="s">
        <v>15</v>
      </c>
      <c r="B14" s="19">
        <f>'І квартал'!B14+8.238+2.956+4.561</f>
        <v>22.765000000000001</v>
      </c>
      <c r="C14" s="21">
        <f>'І квартал'!C14+60.1+21.57+33.28</f>
        <v>166.1</v>
      </c>
    </row>
    <row r="15" spans="1:3" ht="18.75" x14ac:dyDescent="0.3">
      <c r="A15" s="18" t="s">
        <v>16</v>
      </c>
      <c r="B15" s="19">
        <f>'І квартал'!B15+1.08+0.3608+0.513</f>
        <v>2.6757999999999997</v>
      </c>
      <c r="C15" s="20">
        <f>'І квартал'!C15+7.89+2.63+3.73</f>
        <v>19.509999999999998</v>
      </c>
    </row>
    <row r="16" spans="1:3" ht="18.75" x14ac:dyDescent="0.3">
      <c r="A16" s="18" t="s">
        <v>6</v>
      </c>
      <c r="B16" s="21">
        <f>'І квартал'!B16+190.2+50.36+37+54.41</f>
        <v>450.78</v>
      </c>
      <c r="C16" s="20">
        <f>'І квартал'!C16+619.91+158.46+126.09+181.04</f>
        <v>1464.07</v>
      </c>
    </row>
    <row r="17" spans="1:3" ht="18.75" x14ac:dyDescent="0.3">
      <c r="A17" s="18" t="s">
        <v>12</v>
      </c>
      <c r="B17" s="20" t="s">
        <v>13</v>
      </c>
      <c r="C17" s="20">
        <f>'І квартал'!C17+81.51+25.08+15.68+25.08</f>
        <v>197.51</v>
      </c>
    </row>
    <row r="18" spans="1:3" ht="18.75" x14ac:dyDescent="0.3">
      <c r="A18" s="18" t="s">
        <v>7</v>
      </c>
      <c r="B18" s="22" t="s">
        <v>13</v>
      </c>
      <c r="C18" s="22" t="s">
        <v>13</v>
      </c>
    </row>
    <row r="19" spans="1:3" ht="18.75" x14ac:dyDescent="0.3">
      <c r="A19" s="23" t="s">
        <v>8</v>
      </c>
      <c r="B19" s="22" t="s">
        <v>13</v>
      </c>
      <c r="C19" s="22" t="s">
        <v>13</v>
      </c>
    </row>
    <row r="20" spans="1:3" ht="18.75" x14ac:dyDescent="0.3">
      <c r="A20" s="15"/>
      <c r="B20" s="15"/>
      <c r="C20" s="15"/>
    </row>
    <row r="21" spans="1:3" ht="18.75" x14ac:dyDescent="0.3">
      <c r="A21" s="15"/>
      <c r="B21" s="15"/>
      <c r="C21" s="15"/>
    </row>
    <row r="22" spans="1:3" ht="18.75" x14ac:dyDescent="0.3">
      <c r="A22" s="15" t="s">
        <v>14</v>
      </c>
      <c r="B22" s="15"/>
      <c r="C22" s="15" t="s">
        <v>17</v>
      </c>
    </row>
  </sheetData>
  <mergeCells count="7">
    <mergeCell ref="A10:A11"/>
    <mergeCell ref="B10:C10"/>
    <mergeCell ref="A2:C2"/>
    <mergeCell ref="A4:C4"/>
    <mergeCell ref="A5:C5"/>
    <mergeCell ref="A7:C7"/>
    <mergeCell ref="A8:C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workbookViewId="0">
      <selection activeCell="A4" sqref="A4:C4"/>
    </sheetView>
  </sheetViews>
  <sheetFormatPr defaultRowHeight="15" x14ac:dyDescent="0.25"/>
  <cols>
    <col min="1" max="1" width="44.5703125" customWidth="1"/>
    <col min="2" max="2" width="22.85546875" customWidth="1"/>
    <col min="3" max="3" width="18.140625" customWidth="1"/>
  </cols>
  <sheetData>
    <row r="2" spans="1:3" ht="43.5" customHeight="1" x14ac:dyDescent="0.3">
      <c r="A2" s="38" t="s">
        <v>10</v>
      </c>
      <c r="B2" s="38"/>
      <c r="C2" s="38"/>
    </row>
    <row r="3" spans="1:3" ht="18.75" x14ac:dyDescent="0.3">
      <c r="A3" s="28"/>
      <c r="B3" s="28"/>
      <c r="C3" s="28"/>
    </row>
    <row r="4" spans="1:3" ht="18.75" x14ac:dyDescent="0.3">
      <c r="A4" s="37" t="s">
        <v>21</v>
      </c>
      <c r="B4" s="38"/>
      <c r="C4" s="38"/>
    </row>
    <row r="5" spans="1:3" x14ac:dyDescent="0.25">
      <c r="A5" s="40"/>
      <c r="B5" s="40"/>
      <c r="C5" s="40"/>
    </row>
    <row r="6" spans="1:3" x14ac:dyDescent="0.25">
      <c r="A6" s="29"/>
      <c r="B6" s="29"/>
      <c r="C6" s="29"/>
    </row>
    <row r="7" spans="1:3" ht="18.75" x14ac:dyDescent="0.3">
      <c r="A7" s="39" t="s">
        <v>11</v>
      </c>
      <c r="B7" s="39"/>
      <c r="C7" s="39"/>
    </row>
    <row r="8" spans="1:3" x14ac:dyDescent="0.25">
      <c r="A8" s="41" t="s">
        <v>4</v>
      </c>
      <c r="B8" s="41"/>
      <c r="C8" s="41"/>
    </row>
    <row r="9" spans="1:3" ht="18.75" x14ac:dyDescent="0.3">
      <c r="A9" s="15"/>
      <c r="B9" s="15"/>
      <c r="C9" s="15"/>
    </row>
    <row r="10" spans="1:3" ht="18.75" x14ac:dyDescent="0.25">
      <c r="A10" s="36" t="s">
        <v>3</v>
      </c>
      <c r="B10" s="36" t="s">
        <v>0</v>
      </c>
      <c r="C10" s="36"/>
    </row>
    <row r="11" spans="1:3" ht="18.75" x14ac:dyDescent="0.25">
      <c r="A11" s="36"/>
      <c r="B11" s="16" t="s">
        <v>2</v>
      </c>
      <c r="C11" s="27" t="s">
        <v>1</v>
      </c>
    </row>
    <row r="12" spans="1:3" ht="18.75" x14ac:dyDescent="0.3">
      <c r="A12" s="18" t="s">
        <v>9</v>
      </c>
      <c r="B12" s="19">
        <f>'І квартал'!B12+0.4111</f>
        <v>1.8661000000000001</v>
      </c>
      <c r="C12" s="20">
        <f>'І квартал'!C12+697.84</f>
        <v>3167.58</v>
      </c>
    </row>
    <row r="13" spans="1:3" ht="18.75" x14ac:dyDescent="0.3">
      <c r="A13" s="18" t="s">
        <v>5</v>
      </c>
      <c r="B13" s="19">
        <f>'І квартал'!B13+8.238+2.956+4.561</f>
        <v>22.765000000000001</v>
      </c>
      <c r="C13" s="20">
        <f>'І квартал'!C13+151.54+54.38+83.9</f>
        <v>418.78</v>
      </c>
    </row>
    <row r="14" spans="1:3" ht="18.75" x14ac:dyDescent="0.3">
      <c r="A14" s="18" t="s">
        <v>15</v>
      </c>
      <c r="B14" s="19">
        <f>'І квартал'!B14+8.238+2.956+4.561</f>
        <v>22.765000000000001</v>
      </c>
      <c r="C14" s="21">
        <f>'І квартал'!C14+60.1+21.57+33.28</f>
        <v>166.1</v>
      </c>
    </row>
    <row r="15" spans="1:3" ht="18.75" x14ac:dyDescent="0.3">
      <c r="A15" s="18" t="s">
        <v>16</v>
      </c>
      <c r="B15" s="19">
        <f>'І квартал'!B15+1.08+0.3608+0.513</f>
        <v>2.6757999999999997</v>
      </c>
      <c r="C15" s="20">
        <f>'І квартал'!C15+7.89+2.63+3.73</f>
        <v>19.509999999999998</v>
      </c>
    </row>
    <row r="16" spans="1:3" ht="18.75" x14ac:dyDescent="0.3">
      <c r="A16" s="18" t="s">
        <v>6</v>
      </c>
      <c r="B16" s="21">
        <f>'І квартал'!B16+190.2+50.36+37+54.41</f>
        <v>450.78</v>
      </c>
      <c r="C16" s="20">
        <f>'І квартал'!C16+619.91+158.46+126.09+181.04</f>
        <v>1464.07</v>
      </c>
    </row>
    <row r="17" spans="1:3" ht="18.75" x14ac:dyDescent="0.3">
      <c r="A17" s="18" t="s">
        <v>12</v>
      </c>
      <c r="B17" s="20" t="s">
        <v>13</v>
      </c>
      <c r="C17" s="20">
        <f>'І квартал'!C17+81.51+25.08+15.68+25.08</f>
        <v>197.51</v>
      </c>
    </row>
    <row r="18" spans="1:3" ht="18.75" x14ac:dyDescent="0.3">
      <c r="A18" s="18" t="s">
        <v>7</v>
      </c>
      <c r="B18" s="22" t="s">
        <v>13</v>
      </c>
      <c r="C18" s="22" t="s">
        <v>13</v>
      </c>
    </row>
    <row r="19" spans="1:3" ht="18.75" x14ac:dyDescent="0.3">
      <c r="A19" s="23" t="s">
        <v>8</v>
      </c>
      <c r="B19" s="22" t="s">
        <v>13</v>
      </c>
      <c r="C19" s="22" t="s">
        <v>13</v>
      </c>
    </row>
    <row r="20" spans="1:3" ht="18.75" x14ac:dyDescent="0.3">
      <c r="A20" s="15"/>
      <c r="B20" s="15"/>
      <c r="C20" s="15"/>
    </row>
    <row r="21" spans="1:3" ht="18.75" x14ac:dyDescent="0.3">
      <c r="A21" s="15"/>
      <c r="B21" s="15"/>
      <c r="C21" s="15"/>
    </row>
    <row r="22" spans="1:3" ht="18.75" x14ac:dyDescent="0.3">
      <c r="A22" s="15" t="s">
        <v>14</v>
      </c>
      <c r="B22" s="15"/>
      <c r="C22" s="15" t="s">
        <v>17</v>
      </c>
    </row>
  </sheetData>
  <mergeCells count="7">
    <mergeCell ref="A10:A11"/>
    <mergeCell ref="B10:C10"/>
    <mergeCell ref="A2:C2"/>
    <mergeCell ref="A4:C4"/>
    <mergeCell ref="A5:C5"/>
    <mergeCell ref="A7:C7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І квартал</vt:lpstr>
      <vt:lpstr>ІІ квартал</vt:lpstr>
      <vt:lpstr>ІІІ квартал</vt:lpstr>
      <vt:lpstr>2020 рік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2021-01-04T09:11:08Z</cp:lastPrinted>
  <dcterms:created xsi:type="dcterms:W3CDTF">2019-08-14T06:38:15Z</dcterms:created>
  <dcterms:modified xsi:type="dcterms:W3CDTF">2021-01-27T13:22:08Z</dcterms:modified>
</cp:coreProperties>
</file>