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форма 2" sheetId="1" r:id="rId1"/>
    <sheet name="форма 3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<sst xmlns="http://schemas.openxmlformats.org/spreadsheetml/2006/main" count="1065" uniqueCount="246">
  <si>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</si>
  <si>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</si>
  <si>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</si>
  <si>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</si>
  <si>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</si>
  <si>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</si>
  <si>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</si>
  <si>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</si>
  <si>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</si>
  <si>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</si>
  <si>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</si>
  <si>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</si>
  <si>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</si>
  <si>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</si>
  <si>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</si>
  <si>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</si>
  <si>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</si>
  <si>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</si>
  <si>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</si>
  <si>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</si>
  <si>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</si>
  <si>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</si>
  <si>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</si>
  <si>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</si>
  <si>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</si>
  <si>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</si>
  <si>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</si>
  <si>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</si>
  <si>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</si>
  <si>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</si>
  <si>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</si>
  <si>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</si>
  <si>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</si>
  <si>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</si>
  <si>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</si>
  <si>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</si>
  <si>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</si>
  <si>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</si>
  <si>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</si>
  <si>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</si>
  <si>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</si>
  <si>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</si>
  <si>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</si>
  <si>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</si>
  <si>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</si>
  <si>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</si>
  <si>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</si>
  <si>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</si>
  <si>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</si>
  <si>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</si>
  <si>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</si>
  <si>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</si>
  <si>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</si>
  <si>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</si>
  <si>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</si>
  <si>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</si>
  <si>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</si>
  <si>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</si>
  <si>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</si>
  <si>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</si>
  <si>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</si>
  <si>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</si>
  <si>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>разом
(7 + 8)</t>
  </si>
  <si>
    <t>разом
(11 + 12)</t>
  </si>
  <si>
    <t>разом
(3 + 4)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</si>
  <si>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</si>
  <si>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</si>
  <si>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</si>
  <si>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</si>
  <si>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</si>
  <si>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</si>
  <si>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</si>
  <si>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</si>
  <si>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</si>
  <si>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</si>
  <si>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</si>
  <si>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</si>
  <si>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</si>
  <si>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</si>
  <si>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</si>
  <si>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</si>
  <si>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</si>
  <si>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1. Відділ культури Лисичанської міської ради</t>
  </si>
  <si>
    <t>2. Відділ культури Лисичанської міської ради</t>
  </si>
  <si>
    <t>2020__ рік (прогноз)</t>
  </si>
  <si>
    <t>Оплата праці і нарахування на заробітну плату</t>
  </si>
  <si>
    <t>Заробітна плата</t>
  </si>
  <si>
    <t>Нарахування на заробітну плату</t>
  </si>
  <si>
    <t>Використання товарів і послуг</t>
  </si>
  <si>
    <t>предмети, матеріали,оболаднання та інвентар</t>
  </si>
  <si>
    <t>Оплата послуг ( крім комунальних)</t>
  </si>
  <si>
    <t>Видатки на відрядження</t>
  </si>
  <si>
    <t>Оплатта комунальних послуг та енергоносіїв</t>
  </si>
  <si>
    <t>Оплата теплопостачання</t>
  </si>
  <si>
    <t>Оплата електроенергії</t>
  </si>
  <si>
    <t>Оплата водопостачання</t>
  </si>
  <si>
    <t>Інші виплати населенню</t>
  </si>
  <si>
    <t>Дослідження і розробки, окремі заходи по реалізації державних (регіональних) програм</t>
  </si>
  <si>
    <t>Придбання обладнання та предметів довгострокового користування</t>
  </si>
  <si>
    <t>Капітальний ремонт інших об"ектів</t>
  </si>
  <si>
    <t>середня кількість ставок - всього</t>
  </si>
  <si>
    <t>од.</t>
  </si>
  <si>
    <t>%</t>
  </si>
  <si>
    <t>Зведення планів по мережі, штатах і контингетах, що фінансуються з місцквих бюджетів</t>
  </si>
  <si>
    <t>штатні розписи</t>
  </si>
  <si>
    <t>розрахунок</t>
  </si>
  <si>
    <t>Стимулюючи виплати</t>
  </si>
  <si>
    <t>Обов"зкові виплати</t>
  </si>
  <si>
    <t>Премії</t>
  </si>
  <si>
    <t>Матеріальна допомога</t>
  </si>
  <si>
    <t>спеціалісти</t>
  </si>
  <si>
    <t>2019__ рік</t>
  </si>
  <si>
    <t>2020__ рік</t>
  </si>
  <si>
    <t>Власні надходження бюджетних установ у тому числі:
(розписати за видами надходжень)</t>
  </si>
  <si>
    <t>від оренди майна бюджетних установ</t>
  </si>
  <si>
    <t xml:space="preserve"> за послуги, що надаються бюджетною установою згідно з їх основною діяльністю</t>
  </si>
  <si>
    <t>Інші надходження спеціального фонду: 
(розписати за видами надходжень)</t>
  </si>
  <si>
    <t>Інші поточні видатки</t>
  </si>
  <si>
    <t>кількість установ</t>
  </si>
  <si>
    <t>середня кількістьставок керівних працівників</t>
  </si>
  <si>
    <t>середня кількість ставок спеціалістів</t>
  </si>
  <si>
    <t>середня кількість ставок робітників</t>
  </si>
  <si>
    <t>тис. грн.</t>
  </si>
  <si>
    <t>грн.</t>
  </si>
  <si>
    <t>керівні  працівники</t>
  </si>
  <si>
    <t>робітники</t>
  </si>
  <si>
    <t>Надання послуг з організації культурного дозвілля навелення</t>
  </si>
  <si>
    <t>Забезпечення організації культурного дозвілля населення і зміцнення культурних традицій</t>
  </si>
  <si>
    <t>Забезпечення організації культурного дозвілля населення і зміцнення культурних трдицій</t>
  </si>
  <si>
    <t>Погашення кредиторської заборгованості</t>
  </si>
  <si>
    <t>Придбання звукопосилюючої апаратури в КЗ "ПК ім. В.Н.Сосюри"</t>
  </si>
  <si>
    <t>Капітальний ремонт покрівлі КЗ "Лисичанський міський ПК" за адресою вул Красна,30 м. Лисичанськ</t>
  </si>
  <si>
    <t>Виготовлення проектно- кошторисної документації на копітальний ремонт системи опалювання КЗ "Лисичанський міський ПК" за адресою вул. Красна,30 м. Лисичанськ</t>
  </si>
  <si>
    <t>Капітальний ремонт КЗ "Лисичанський ПК Діамант" за адресою вул. Первомайська,30 м. Лисичанськ</t>
  </si>
  <si>
    <t>видатки загального фонду на забезпечення діяльності палаців культури</t>
  </si>
  <si>
    <t>кошторис</t>
  </si>
  <si>
    <t>Кількість відвідувачів (безкоштовно)</t>
  </si>
  <si>
    <t xml:space="preserve"> осіб</t>
  </si>
  <si>
    <t>кількість клубних угруповань</t>
  </si>
  <si>
    <t>облік клубної роботи</t>
  </si>
  <si>
    <t>кількість відвідувачів на одного працівника (ставку)</t>
  </si>
  <si>
    <t>динаміка збільшення кількості відвідувачів у плановому періоді відповідно до фактичного показника попередньго року</t>
  </si>
  <si>
    <t>у тому числі Палаців культури</t>
  </si>
  <si>
    <t>(найменування головного розпорядника коштів місцевого бюджету)</t>
  </si>
  <si>
    <t xml:space="preserve">                    </t>
  </si>
  <si>
    <t>4. Додаткові витрати місцевого бюджету:</t>
  </si>
  <si>
    <t>необхідно додатково
(+)</t>
  </si>
  <si>
    <t>Зміна результативних показників, які характеризують виконання бюджетної програми, у разі передбачення додаткових коштів</t>
  </si>
  <si>
    <t>2) додаткові витрати на 20__ - 20__ роки за бюджетними програмами:</t>
  </si>
  <si>
    <t>20__ рік (прогноз)</t>
  </si>
  <si>
    <t>Обґрунтування необхідності додаткових коштів на 20__ - 20__ роки</t>
  </si>
  <si>
    <t>індикативні прогнозні показники</t>
  </si>
  <si>
    <t>Зміна результативних показників бюджетної програми у разі передбачення додаткових коштів:</t>
  </si>
  <si>
    <t>20__ рік (прогноз) у межах доведених індикативних прогнозних показників</t>
  </si>
  <si>
    <t>20__ рік (прогноз) зміни у разі передбачення додаткових коштів</t>
  </si>
  <si>
    <t>Наслідки у разі, якщо додаткові кошти не будуть передбачені у 20__ - 20__ роках, та альтернативні заходи, яких необхідно вжити для забезпечення виконання бюджетної програми</t>
  </si>
  <si>
    <t>Наслідки у разі, якщо додаткові кошти не будуть передбачені у 20__ році, та альтернативні заходи, яких необхідно вжити для забезпечення виконання бюджетної програми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</si>
  <si>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</si>
  <si>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</si>
  <si>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</si>
  <si>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</si>
  <si>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</si>
  <si>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</si>
  <si>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. грн.</t>
  </si>
  <si>
    <t>Інші надходження спеціального фонду</t>
  </si>
  <si>
    <t>1) додаткові витрати на 2019__ рік за бюджетними програмами:</t>
  </si>
  <si>
    <t>2021__ рік (прогноз)</t>
  </si>
  <si>
    <t>2021__ рік</t>
  </si>
  <si>
    <t>Усього</t>
  </si>
  <si>
    <t>Оплата інших енергоносіїв та інших комунальнихпослуг</t>
  </si>
  <si>
    <t>Придбання звукопосилювальної апаратури в КЗ "Лисичанський ПК "Діамант"</t>
  </si>
  <si>
    <t>Капітальний ремонт КЗ "Лисичанський міськийПК "за адресою: вул. Красна,30, м. Лисичанськ</t>
  </si>
  <si>
    <t>Капітальний ремонт КЗ "ПК ім.В.Н.Сосюри м. Лисичанськ "за адресою: вул. Героїв Сталінграду,1, м. Лисичанськ</t>
  </si>
  <si>
    <t>2018рік</t>
  </si>
  <si>
    <t>2019рік</t>
  </si>
  <si>
    <t>всього</t>
  </si>
  <si>
    <t>середні витрати загального фонду на одного відвідувача</t>
  </si>
  <si>
    <t>Зведення планів по мережі, штатах і контингетах, що фінансуються з місцевих бюджетів</t>
  </si>
  <si>
    <t>(грн.)</t>
  </si>
  <si>
    <t>Придбання проектору Soni VPL-CH350 (VPL-CH350)</t>
  </si>
  <si>
    <t>Придбання підсилювача потужності для КЗ "Лисичанський міський ПК"</t>
  </si>
  <si>
    <t>Л.В.ТКАЧЕНКО</t>
  </si>
  <si>
    <t>Придбання комп"ютеної техніки для Палаців культури</t>
  </si>
  <si>
    <t>Нарахування на оплату праці</t>
  </si>
  <si>
    <t xml:space="preserve">                                                                                                                       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</si>
  <si>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 )</t>
  </si>
  <si>
    <t>( код за ЄДРПОУ)</t>
  </si>
  <si>
    <t>(код Типової відомчої класифікації видатків такредитування місцевого бюджету та номер в системі головного розпорядника коштів)</t>
  </si>
  <si>
    <t>(код Програмної каласифікації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</si>
  <si>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</si>
  <si>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</si>
  <si>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</si>
  <si>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</si>
  <si>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0828</t>
  </si>
  <si>
    <t>Забезпечення діяльності палаців і будинків культури, клубів, центрів дозвілля та інших клубних закдадів</t>
  </si>
  <si>
    <t>3.</t>
  </si>
  <si>
    <t>БЮДЖЕТНИЙ ЗАПИТ НА 2020_ - 2022__ РОКИ індивідуальний (Форма 20120_-2)</t>
  </si>
  <si>
    <t>4. Мета та завдання бюджетної програми на 2020__ - 2022__ роки:</t>
  </si>
  <si>
    <t>1) надходження для виконання бюджетної програми у 2018__ - 2020__ роках:</t>
  </si>
  <si>
    <t>2018__ рік (звіт)</t>
  </si>
  <si>
    <t>2019__ рік (затверджено)</t>
  </si>
  <si>
    <t>2020__ рік (проект)</t>
  </si>
  <si>
    <t>2) надходження для виконання бюджетної програми у 2021__ - 2022__ роках:</t>
  </si>
  <si>
    <t>1) видатки за кодами Економічної класифікації видатків бюджету у 2018__ - 2020__ роках:</t>
  </si>
  <si>
    <t>2) надання кредитів за кодами Класифікації кредитування бюджету у 2018__ - 2020__ роках:</t>
  </si>
  <si>
    <t>2019_ рік (затверджено)</t>
  </si>
  <si>
    <t>3) видатки за кодами Економічної класифікації видатків бюджету у 2021__ - 2022__ роках:</t>
  </si>
  <si>
    <t>2022__ рік (прогноз)</t>
  </si>
  <si>
    <t>4) надання кредитів за кодами Класифікації кредитування бюджету у 2021__ - 2022__ роках:</t>
  </si>
  <si>
    <t>1) витрати за напрямами використання бюджетних коштів у 2018__ - 2020__ роках:</t>
  </si>
  <si>
    <t>2) витрати за напрямами використання бюджетних коштів у 2021__ - 2022__ роках:</t>
  </si>
  <si>
    <t>1) результативні показники бюджетної програми у 2018__- 2020__ роках:</t>
  </si>
  <si>
    <t>2) результативні показники бюджетної програми у 2021__ - 2022__ роках:</t>
  </si>
  <si>
    <t>2019__ рік (план)</t>
  </si>
  <si>
    <t>2022__ рік</t>
  </si>
  <si>
    <t>1) місцеві/регіональні програми, які виконуються в межах бюджетної програми у 2018__ - 2020__ роках:</t>
  </si>
  <si>
    <t>2) місцеві/регіональні програми, які виконуються в межах бюджетної програми у 2021__ - 2022__ роках:</t>
  </si>
  <si>
    <t>12. Об'єкти, які виконуються в межах бюджетної програми за рахунок коштів бюджету розвитку у 2018__ - 2020__ роках:</t>
  </si>
  <si>
    <t>14. Бюджетні зобов'язання у 2018__ - 2019__ роках:</t>
  </si>
  <si>
    <t>1) кредиторська заборгованість місцевого бюджету у 2018__ році:</t>
  </si>
  <si>
    <t>3) дебіторська заборгованість у 2018__ - 2019__ роках:</t>
  </si>
  <si>
    <t>2) кредиторська заборгованість місцевого бюджету у 2019__ - 2020__ роках:</t>
  </si>
  <si>
    <t>Дебіторська заборгованість на 01.01.2018_</t>
  </si>
  <si>
    <t>Дебіторська заборгованість на 01.01.2019__</t>
  </si>
  <si>
    <t>Очікувана дебіторська заборгованість на 01.01.2020__</t>
  </si>
  <si>
    <t>Капітальний ремонт КЗ "ПК ім.В.Н.Сосюри м. Лисичанськ " за адресою: вул. Героїв Сталінграду,1, м. Лисичанськ</t>
  </si>
  <si>
    <t xml:space="preserve">Забезпечення виконання завдань, належних до сфери інформатизації. </t>
  </si>
  <si>
    <t>Придбання копм"ютерної техніки для Палаців культури</t>
  </si>
  <si>
    <t>Придбання  оргтехніки для Палаців культури</t>
  </si>
  <si>
    <t>Придбання  сантехнічних прегородок для КЗ "ПК ім. В.Н Сосюри м.Лисичанськ"</t>
  </si>
  <si>
    <t>Придбання  світлового та звукового обладнання для КЗ "ПК ім. В.Н Сосюри м.Лисичанськ"</t>
  </si>
  <si>
    <t>Конституція України, Бюджетний кодекс України, Закон України "Про державний бюджет України на 2020 рік", Закон України від 14.12.2010р. № 2778-VI "Про культуру", Наказ Міністерства культури і туризму №745 від 18.10.2005р. "Про впорядкування умов оплати працівників культури на основі Єдиної тарифної сітки", Постанова КМУ від 09.12.2015р. "Питання виплати працівникам державних і комунальних клубних закладів, парків культури, центрів (будинків) народної творчості, ценрів культури і дозвілля, інших культурно- освітніх центрів доплати за вислугу років, допомоги для оздоровлення та матеріальної допомоги для вирішення соціально- побутових питань", Наказ Міністерства фінансів України від 26.08.2014р. № 836 "Про деякі питання запровадження програмно- цільового методу складання та виконання місцевих бюджетів, Закон України "Про національну програму інформатизації" від 04.02.1998 № 74/98-ВР.</t>
  </si>
  <si>
    <t>БЮДЖЕТНИЙ ЗАПИТ НА 2020__ - 2022__ РОКИ додатковий (Форма 2020__-3)</t>
  </si>
  <si>
    <t>2018__ рік
(звіт)</t>
  </si>
  <si>
    <t>2019__ рік
(затверджено)</t>
  </si>
  <si>
    <t>Обґрунтування необхідності додаткових коштів на 2020_ рік</t>
  </si>
  <si>
    <t>Придбання крісел в зал для глядачів КЗ "ПК ім. В.М.Сосюри м. Лисичанськ"</t>
  </si>
  <si>
    <t>Придбання лазерного інсталяційного проектору для КЗ "ПК ім. В.М.Сосюри м. Лисичанськ"</t>
  </si>
  <si>
    <t>3.                           1014060</t>
  </si>
  <si>
    <t>Придбання стільців в кількості 50шт. для КЗ "ПК ім. В.М.Сосюри м. Лисичанськ"</t>
  </si>
  <si>
    <t>Придбання крісел в зал для глядачів КЗ  "Лисичанський міський ПК "Діамант".</t>
  </si>
  <si>
    <t>Т.В.ЛЕВАРТ-ЛЕВИНСЬКА</t>
  </si>
  <si>
    <t>2020_ рік (проект) у межах доведених граничних обсягів</t>
  </si>
  <si>
    <t>2020__ рік (проект) зміни у разі передбачення додаткових коштів</t>
  </si>
  <si>
    <t>розрахунок додається</t>
  </si>
  <si>
    <t>М.С.ОСТАХОВА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</si>
</sst>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Arial"/>
      <family val="2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5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2"/>
  <sheetViews>
    <sheetView tabSelected="1" view="pageBreakPreview" zoomScaleSheetLayoutView="100" zoomScalePageLayoutView="0" workbookViewId="0" topLeftCell="A1">
      <selection activeCell="L382" sqref="L382"/>
    </sheetView>
  </sheetViews>
  <sheetFormatPr defaultColWidth="9.140625" defaultRowHeight="15"/>
  <cols>
    <col min="1" max="1" width="11.7109375" style="1" customWidth="1"/>
    <col min="2" max="2" width="33.421875" style="1" customWidth="1"/>
    <col min="3" max="3" width="11.28125" style="1" customWidth="1"/>
    <col min="4" max="4" width="14.00390625" style="1" customWidth="1"/>
    <col min="5" max="5" width="11.140625" style="1" customWidth="1"/>
    <col min="6" max="6" width="10.8515625" style="1" customWidth="1"/>
    <col min="7" max="9" width="11.28125" style="1" customWidth="1"/>
    <col min="10" max="10" width="10.421875" style="1" customWidth="1"/>
    <col min="11" max="14" width="11.28125" style="1" customWidth="1"/>
    <col min="15" max="15" width="9.140625" style="1" customWidth="1"/>
    <col min="16" max="16" width="7.8515625" style="1" customWidth="1"/>
    <col min="17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20.25" customHeight="1">
      <c r="A6" s="72" t="s">
        <v>196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5" customHeight="1">
      <c r="A7" s="71" t="s">
        <v>82</v>
      </c>
      <c r="B7" s="71"/>
      <c r="C7" s="71"/>
      <c r="D7" s="71"/>
      <c r="E7" s="71"/>
      <c r="F7" s="71"/>
      <c r="G7" s="71"/>
      <c r="H7" s="71"/>
      <c r="I7" s="71"/>
      <c r="J7" s="71"/>
      <c r="K7" s="74">
        <v>10</v>
      </c>
      <c r="L7" s="74"/>
      <c r="M7" s="74"/>
      <c r="N7" s="74"/>
      <c r="O7" s="73">
        <v>2227096</v>
      </c>
      <c r="P7" s="73"/>
    </row>
    <row r="8" spans="1:16" ht="23.25" customHeight="1">
      <c r="A8" s="75" t="s">
        <v>184</v>
      </c>
      <c r="B8" s="75"/>
      <c r="C8" s="75"/>
      <c r="D8" s="75"/>
      <c r="E8" s="75"/>
      <c r="F8" s="75"/>
      <c r="G8" s="75"/>
      <c r="H8" s="75"/>
      <c r="I8" s="75"/>
      <c r="J8" s="75"/>
      <c r="K8" s="76" t="s">
        <v>185</v>
      </c>
      <c r="L8" s="76"/>
      <c r="M8" s="76"/>
      <c r="N8" s="76"/>
      <c r="O8" s="70" t="s">
        <v>186</v>
      </c>
      <c r="P8" s="70"/>
    </row>
    <row r="9" spans="1:16" ht="15" customHeight="1">
      <c r="A9" s="77" t="s">
        <v>83</v>
      </c>
      <c r="B9" s="77"/>
      <c r="C9" s="77"/>
      <c r="D9" s="77"/>
      <c r="E9" s="77"/>
      <c r="F9" s="77"/>
      <c r="G9" s="77"/>
      <c r="H9" s="77"/>
      <c r="I9" s="77"/>
      <c r="J9" s="77"/>
      <c r="K9" s="78">
        <v>101</v>
      </c>
      <c r="L9" s="78"/>
      <c r="M9" s="78"/>
      <c r="N9" s="78"/>
      <c r="O9" s="73">
        <v>2227096</v>
      </c>
      <c r="P9" s="73"/>
    </row>
    <row r="10" spans="1:16" ht="34.5" customHeight="1">
      <c r="A10" s="79" t="s">
        <v>6</v>
      </c>
      <c r="B10" s="79"/>
      <c r="C10" s="79"/>
      <c r="D10" s="79"/>
      <c r="E10" s="79"/>
      <c r="F10" s="79"/>
      <c r="G10" s="79"/>
      <c r="H10" s="79"/>
      <c r="I10" s="79"/>
      <c r="J10" s="79"/>
      <c r="K10" s="76" t="s">
        <v>187</v>
      </c>
      <c r="L10" s="76"/>
      <c r="M10" s="76"/>
      <c r="N10" s="76"/>
      <c r="O10" s="70" t="s">
        <v>186</v>
      </c>
      <c r="P10" s="70"/>
    </row>
    <row r="11" spans="1:16" ht="24.75" customHeight="1">
      <c r="A11" s="36" t="s">
        <v>195</v>
      </c>
      <c r="B11" s="37">
        <v>1014060</v>
      </c>
      <c r="C11" s="80">
        <v>4060</v>
      </c>
      <c r="D11" s="80"/>
      <c r="E11" s="81" t="s">
        <v>193</v>
      </c>
      <c r="F11" s="81"/>
      <c r="G11" s="87" t="s">
        <v>194</v>
      </c>
      <c r="H11" s="87"/>
      <c r="I11" s="87"/>
      <c r="J11" s="87"/>
      <c r="K11" s="87"/>
      <c r="L11" s="87"/>
      <c r="M11" s="88"/>
      <c r="N11" s="88"/>
      <c r="O11" s="82">
        <v>12208100000</v>
      </c>
      <c r="P11" s="82"/>
    </row>
    <row r="12" spans="1:16" ht="34.5" customHeight="1">
      <c r="A12" s="38"/>
      <c r="B12" s="35" t="s">
        <v>188</v>
      </c>
      <c r="C12" s="79" t="s">
        <v>189</v>
      </c>
      <c r="D12" s="79"/>
      <c r="E12" s="79" t="s">
        <v>190</v>
      </c>
      <c r="F12" s="79"/>
      <c r="G12" s="83" t="s">
        <v>191</v>
      </c>
      <c r="H12" s="84"/>
      <c r="I12" s="84"/>
      <c r="J12" s="84"/>
      <c r="K12" s="84"/>
      <c r="L12" s="84"/>
      <c r="M12" s="85"/>
      <c r="N12" s="85"/>
      <c r="O12" s="86" t="s">
        <v>192</v>
      </c>
      <c r="P12" s="86"/>
    </row>
    <row r="13" spans="1:2" ht="15">
      <c r="A13" s="5"/>
      <c r="B13" s="2"/>
    </row>
    <row r="14" spans="1:16" ht="15">
      <c r="A14" s="60" t="s">
        <v>197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1:16" ht="15">
      <c r="A15" s="60" t="s">
        <v>157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1:16" ht="11.25" customHeight="1">
      <c r="A16" s="62" t="s">
        <v>126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ht="15">
      <c r="A17" s="60" t="s">
        <v>158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spans="1:16" ht="15.75" customHeight="1">
      <c r="A18" s="62" t="s">
        <v>127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6" ht="15">
      <c r="A19" s="60" t="s">
        <v>159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 ht="77.25" customHeight="1">
      <c r="A20" s="62" t="s">
        <v>231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1:16" ht="15">
      <c r="A21" s="60" t="s">
        <v>160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 ht="15">
      <c r="A22" s="60" t="s">
        <v>198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2" ht="13.5" customHeight="1">
      <c r="A23" s="62" t="s">
        <v>7</v>
      </c>
      <c r="B23" s="62"/>
    </row>
    <row r="24" ht="14.25" customHeight="1" hidden="1"/>
    <row r="25" ht="15" hidden="1"/>
    <row r="26" spans="1:14" ht="15">
      <c r="A26" s="59" t="s">
        <v>8</v>
      </c>
      <c r="B26" s="59" t="s">
        <v>9</v>
      </c>
      <c r="C26" s="59" t="s">
        <v>199</v>
      </c>
      <c r="D26" s="59"/>
      <c r="E26" s="59"/>
      <c r="F26" s="59"/>
      <c r="G26" s="59" t="s">
        <v>200</v>
      </c>
      <c r="H26" s="59"/>
      <c r="I26" s="59"/>
      <c r="J26" s="59"/>
      <c r="K26" s="59" t="s">
        <v>201</v>
      </c>
      <c r="L26" s="59"/>
      <c r="M26" s="59"/>
      <c r="N26" s="59"/>
    </row>
    <row r="27" spans="1:14" ht="60" customHeight="1">
      <c r="A27" s="59"/>
      <c r="B27" s="59"/>
      <c r="C27" s="8" t="s">
        <v>10</v>
      </c>
      <c r="D27" s="8" t="s">
        <v>11</v>
      </c>
      <c r="E27" s="8" t="s">
        <v>12</v>
      </c>
      <c r="F27" s="8" t="s">
        <v>64</v>
      </c>
      <c r="G27" s="8" t="s">
        <v>10</v>
      </c>
      <c r="H27" s="8" t="s">
        <v>11</v>
      </c>
      <c r="I27" s="8" t="s">
        <v>12</v>
      </c>
      <c r="J27" s="8" t="s">
        <v>62</v>
      </c>
      <c r="K27" s="8" t="s">
        <v>10</v>
      </c>
      <c r="L27" s="8" t="s">
        <v>11</v>
      </c>
      <c r="M27" s="8" t="s">
        <v>12</v>
      </c>
      <c r="N27" s="8" t="s">
        <v>63</v>
      </c>
    </row>
    <row r="28" spans="1:14" ht="15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8">
        <v>8</v>
      </c>
      <c r="I28" s="8">
        <v>9</v>
      </c>
      <c r="J28" s="8">
        <v>10</v>
      </c>
      <c r="K28" s="8">
        <v>11</v>
      </c>
      <c r="L28" s="8">
        <v>12</v>
      </c>
      <c r="M28" s="8">
        <v>13</v>
      </c>
      <c r="N28" s="8">
        <v>14</v>
      </c>
    </row>
    <row r="29" spans="1:14" ht="30">
      <c r="A29" s="8"/>
      <c r="B29" s="9" t="s">
        <v>14</v>
      </c>
      <c r="C29" s="8">
        <v>7766438</v>
      </c>
      <c r="D29" s="8" t="s">
        <v>15</v>
      </c>
      <c r="E29" s="8" t="s">
        <v>15</v>
      </c>
      <c r="F29" s="8">
        <f>C29</f>
        <v>7766438</v>
      </c>
      <c r="G29" s="8">
        <v>9551255</v>
      </c>
      <c r="H29" s="8" t="s">
        <v>15</v>
      </c>
      <c r="I29" s="8" t="s">
        <v>15</v>
      </c>
      <c r="J29" s="8">
        <f>G29</f>
        <v>9551255</v>
      </c>
      <c r="K29" s="8">
        <f>10922333-240000</f>
        <v>10682333</v>
      </c>
      <c r="L29" s="8" t="s">
        <v>15</v>
      </c>
      <c r="M29" s="8" t="s">
        <v>15</v>
      </c>
      <c r="N29" s="8">
        <f>K29</f>
        <v>10682333</v>
      </c>
    </row>
    <row r="30" spans="1:14" ht="45">
      <c r="A30" s="8">
        <v>25010000</v>
      </c>
      <c r="B30" s="9" t="s">
        <v>113</v>
      </c>
      <c r="C30" s="8" t="s">
        <v>15</v>
      </c>
      <c r="D30" s="8">
        <v>124425</v>
      </c>
      <c r="E30" s="8" t="s">
        <v>13</v>
      </c>
      <c r="F30" s="8">
        <f>D30</f>
        <v>124425</v>
      </c>
      <c r="G30" s="8" t="s">
        <v>15</v>
      </c>
      <c r="H30" s="8">
        <v>141212</v>
      </c>
      <c r="I30" s="8" t="s">
        <v>13</v>
      </c>
      <c r="J30" s="8">
        <f>H30</f>
        <v>141212</v>
      </c>
      <c r="K30" s="8" t="s">
        <v>15</v>
      </c>
      <c r="L30" s="23">
        <f>45000+25000</f>
        <v>70000</v>
      </c>
      <c r="M30" s="23" t="s">
        <v>13</v>
      </c>
      <c r="N30" s="23">
        <f>L30</f>
        <v>70000</v>
      </c>
    </row>
    <row r="31" spans="1:14" ht="30">
      <c r="A31" s="8">
        <v>25020000</v>
      </c>
      <c r="B31" s="9" t="s">
        <v>164</v>
      </c>
      <c r="C31" s="8"/>
      <c r="D31" s="8">
        <v>48242</v>
      </c>
      <c r="E31" s="8"/>
      <c r="F31" s="8">
        <f>D31</f>
        <v>48242</v>
      </c>
      <c r="G31" s="8"/>
      <c r="H31" s="8">
        <v>104073</v>
      </c>
      <c r="I31" s="8"/>
      <c r="J31" s="8">
        <f>H31</f>
        <v>104073</v>
      </c>
      <c r="K31" s="8"/>
      <c r="L31" s="23"/>
      <c r="M31" s="23"/>
      <c r="N31" s="23">
        <f>L31</f>
        <v>0</v>
      </c>
    </row>
    <row r="32" spans="1:14" ht="30" hidden="1">
      <c r="A32" s="8">
        <v>25010300</v>
      </c>
      <c r="B32" s="9" t="s">
        <v>114</v>
      </c>
      <c r="C32" s="8"/>
      <c r="D32" s="8"/>
      <c r="E32" s="8"/>
      <c r="F32" s="8"/>
      <c r="G32" s="8"/>
      <c r="H32" s="8"/>
      <c r="I32" s="8"/>
      <c r="J32" s="8"/>
      <c r="K32" s="8"/>
      <c r="L32" s="23"/>
      <c r="M32" s="23"/>
      <c r="N32" s="23"/>
    </row>
    <row r="33" spans="1:14" ht="39" customHeight="1">
      <c r="A33" s="8"/>
      <c r="B33" s="9" t="s">
        <v>116</v>
      </c>
      <c r="C33" s="8" t="s">
        <v>15</v>
      </c>
      <c r="D33" s="8">
        <v>1065828</v>
      </c>
      <c r="E33" s="8">
        <v>1065828</v>
      </c>
      <c r="F33" s="8">
        <f>D33</f>
        <v>1065828</v>
      </c>
      <c r="G33" s="8" t="s">
        <v>15</v>
      </c>
      <c r="H33" s="8">
        <v>1369181</v>
      </c>
      <c r="I33" s="23">
        <v>1369181</v>
      </c>
      <c r="J33" s="8">
        <f>H33</f>
        <v>1369181</v>
      </c>
      <c r="K33" s="8" t="s">
        <v>15</v>
      </c>
      <c r="L33" s="23"/>
      <c r="M33" s="23"/>
      <c r="N33" s="23">
        <f>L33</f>
        <v>0</v>
      </c>
    </row>
    <row r="34" spans="1:14" ht="15">
      <c r="A34" s="8" t="s">
        <v>13</v>
      </c>
      <c r="B34" s="9" t="s">
        <v>16</v>
      </c>
      <c r="C34" s="8" t="s">
        <v>15</v>
      </c>
      <c r="D34" s="8" t="s">
        <v>13</v>
      </c>
      <c r="E34" s="8" t="s">
        <v>13</v>
      </c>
      <c r="F34" s="8" t="s">
        <v>13</v>
      </c>
      <c r="G34" s="8" t="s">
        <v>15</v>
      </c>
      <c r="H34" s="8" t="s">
        <v>13</v>
      </c>
      <c r="I34" s="15" t="s">
        <v>13</v>
      </c>
      <c r="J34" s="8" t="s">
        <v>13</v>
      </c>
      <c r="K34" s="8" t="s">
        <v>15</v>
      </c>
      <c r="L34" s="23" t="s">
        <v>13</v>
      </c>
      <c r="M34" s="23" t="s">
        <v>13</v>
      </c>
      <c r="N34" s="23" t="s">
        <v>13</v>
      </c>
    </row>
    <row r="35" spans="1:14" ht="15">
      <c r="A35" s="8" t="s">
        <v>13</v>
      </c>
      <c r="B35" s="8" t="s">
        <v>17</v>
      </c>
      <c r="C35" s="8">
        <f>C29</f>
        <v>7766438</v>
      </c>
      <c r="D35" s="8">
        <f>D30+D33+D31</f>
        <v>1238495</v>
      </c>
      <c r="E35" s="8">
        <f>SUM(E33:E34)</f>
        <v>1065828</v>
      </c>
      <c r="F35" s="8">
        <f>F29+F33+F30+F31</f>
        <v>9004933</v>
      </c>
      <c r="G35" s="8">
        <f>G29</f>
        <v>9551255</v>
      </c>
      <c r="H35" s="8">
        <f>SUM(H30:H34)</f>
        <v>1614466</v>
      </c>
      <c r="I35" s="8">
        <f>SUM(I30:I34)</f>
        <v>1369181</v>
      </c>
      <c r="J35" s="8">
        <f>J29+J30+J33+J31</f>
        <v>11165721</v>
      </c>
      <c r="K35" s="8">
        <f>K29</f>
        <v>10682333</v>
      </c>
      <c r="L35" s="23">
        <f>SUM(L30:L34)</f>
        <v>70000</v>
      </c>
      <c r="M35" s="23">
        <f>SUM(M33:M34)</f>
        <v>0</v>
      </c>
      <c r="N35" s="23">
        <f>SUM(N29:N34)</f>
        <v>10752333</v>
      </c>
    </row>
    <row r="36" ht="15" hidden="1">
      <c r="H36" s="1">
        <f>SUM(H30:H35)</f>
        <v>3228932</v>
      </c>
    </row>
    <row r="37" spans="1:10" ht="15">
      <c r="A37" s="65" t="s">
        <v>202</v>
      </c>
      <c r="B37" s="65"/>
      <c r="C37" s="65"/>
      <c r="D37" s="65"/>
      <c r="E37" s="65"/>
      <c r="F37" s="65"/>
      <c r="G37" s="65"/>
      <c r="H37" s="65"/>
      <c r="I37" s="65"/>
      <c r="J37" s="65"/>
    </row>
    <row r="38" ht="14.25" customHeight="1">
      <c r="A38" s="5" t="s">
        <v>7</v>
      </c>
    </row>
    <row r="39" ht="15" hidden="1"/>
    <row r="40" spans="1:10" ht="15">
      <c r="A40" s="59" t="s">
        <v>8</v>
      </c>
      <c r="B40" s="59" t="s">
        <v>9</v>
      </c>
      <c r="C40" s="59" t="s">
        <v>84</v>
      </c>
      <c r="D40" s="59"/>
      <c r="E40" s="59"/>
      <c r="F40" s="59"/>
      <c r="G40" s="59" t="s">
        <v>166</v>
      </c>
      <c r="H40" s="59"/>
      <c r="I40" s="59"/>
      <c r="J40" s="59"/>
    </row>
    <row r="41" spans="1:10" ht="57" customHeight="1">
      <c r="A41" s="59"/>
      <c r="B41" s="59"/>
      <c r="C41" s="8" t="s">
        <v>10</v>
      </c>
      <c r="D41" s="8" t="s">
        <v>11</v>
      </c>
      <c r="E41" s="8" t="s">
        <v>12</v>
      </c>
      <c r="F41" s="8" t="s">
        <v>64</v>
      </c>
      <c r="G41" s="8" t="s">
        <v>10</v>
      </c>
      <c r="H41" s="8" t="s">
        <v>11</v>
      </c>
      <c r="I41" s="8" t="s">
        <v>12</v>
      </c>
      <c r="J41" s="8" t="s">
        <v>62</v>
      </c>
    </row>
    <row r="42" spans="1:10" ht="15">
      <c r="A42" s="8">
        <v>1</v>
      </c>
      <c r="B42" s="8">
        <v>2</v>
      </c>
      <c r="C42" s="8">
        <v>3</v>
      </c>
      <c r="D42" s="8">
        <v>4</v>
      </c>
      <c r="E42" s="8">
        <v>5</v>
      </c>
      <c r="F42" s="8">
        <v>6</v>
      </c>
      <c r="G42" s="8">
        <v>7</v>
      </c>
      <c r="H42" s="8">
        <v>8</v>
      </c>
      <c r="I42" s="8">
        <v>9</v>
      </c>
      <c r="J42" s="8">
        <v>10</v>
      </c>
    </row>
    <row r="43" spans="1:10" ht="26.25" customHeight="1">
      <c r="A43" s="9" t="s">
        <v>13</v>
      </c>
      <c r="B43" s="9" t="s">
        <v>14</v>
      </c>
      <c r="C43" s="8">
        <v>11824121</v>
      </c>
      <c r="D43" s="8" t="s">
        <v>15</v>
      </c>
      <c r="E43" s="8" t="s">
        <v>13</v>
      </c>
      <c r="F43" s="8">
        <f>C43</f>
        <v>11824121</v>
      </c>
      <c r="G43" s="8">
        <v>1267731</v>
      </c>
      <c r="H43" s="8" t="s">
        <v>15</v>
      </c>
      <c r="I43" s="8" t="s">
        <v>13</v>
      </c>
      <c r="J43" s="8">
        <f>G43</f>
        <v>1267731</v>
      </c>
    </row>
    <row r="44" spans="1:10" ht="45">
      <c r="A44" s="8">
        <v>25010000</v>
      </c>
      <c r="B44" s="9" t="s">
        <v>65</v>
      </c>
      <c r="C44" s="8" t="s">
        <v>15</v>
      </c>
      <c r="D44" s="23">
        <v>45000</v>
      </c>
      <c r="E44" s="23" t="s">
        <v>13</v>
      </c>
      <c r="F44" s="23">
        <f>D44</f>
        <v>45000</v>
      </c>
      <c r="G44" s="23" t="s">
        <v>15</v>
      </c>
      <c r="H44" s="23">
        <v>45000</v>
      </c>
      <c r="I44" s="8" t="s">
        <v>13</v>
      </c>
      <c r="J44" s="23">
        <f>H44</f>
        <v>45000</v>
      </c>
    </row>
    <row r="45" spans="1:10" ht="45">
      <c r="A45" s="8">
        <v>25010100</v>
      </c>
      <c r="B45" s="9" t="s">
        <v>115</v>
      </c>
      <c r="C45" s="8"/>
      <c r="D45" s="15"/>
      <c r="E45" s="8"/>
      <c r="F45" s="8"/>
      <c r="G45" s="8"/>
      <c r="H45" s="15"/>
      <c r="I45" s="8"/>
      <c r="J45" s="8"/>
    </row>
    <row r="46" spans="1:10" ht="39.75" customHeight="1">
      <c r="A46" s="9" t="s">
        <v>13</v>
      </c>
      <c r="B46" s="9" t="s">
        <v>66</v>
      </c>
      <c r="C46" s="8" t="s">
        <v>15</v>
      </c>
      <c r="D46" s="8" t="s">
        <v>13</v>
      </c>
      <c r="E46" s="8" t="s">
        <v>13</v>
      </c>
      <c r="F46" s="8" t="s">
        <v>13</v>
      </c>
      <c r="G46" s="8" t="s">
        <v>15</v>
      </c>
      <c r="H46" s="8" t="s">
        <v>13</v>
      </c>
      <c r="I46" s="8" t="s">
        <v>13</v>
      </c>
      <c r="J46" s="8" t="s">
        <v>13</v>
      </c>
    </row>
    <row r="47" spans="1:10" ht="15">
      <c r="A47" s="9" t="s">
        <v>13</v>
      </c>
      <c r="B47" s="9" t="s">
        <v>16</v>
      </c>
      <c r="C47" s="8" t="s">
        <v>15</v>
      </c>
      <c r="D47" s="8" t="s">
        <v>13</v>
      </c>
      <c r="E47" s="8" t="s">
        <v>13</v>
      </c>
      <c r="F47" s="8" t="s">
        <v>13</v>
      </c>
      <c r="G47" s="8" t="s">
        <v>15</v>
      </c>
      <c r="H47" s="8" t="s">
        <v>13</v>
      </c>
      <c r="I47" s="8" t="s">
        <v>13</v>
      </c>
      <c r="J47" s="8" t="s">
        <v>13</v>
      </c>
    </row>
    <row r="48" spans="1:10" ht="15">
      <c r="A48" s="9" t="s">
        <v>13</v>
      </c>
      <c r="B48" s="8" t="s">
        <v>17</v>
      </c>
      <c r="C48" s="9">
        <f>C43</f>
        <v>11824121</v>
      </c>
      <c r="D48" s="24">
        <f>D44</f>
        <v>45000</v>
      </c>
      <c r="E48" s="24" t="s">
        <v>13</v>
      </c>
      <c r="F48" s="24">
        <f>SUM(F43:F47)</f>
        <v>11869121</v>
      </c>
      <c r="G48" s="24">
        <f>G43</f>
        <v>1267731</v>
      </c>
      <c r="H48" s="24">
        <f>H44</f>
        <v>45000</v>
      </c>
      <c r="I48" s="24" t="s">
        <v>13</v>
      </c>
      <c r="J48" s="9">
        <f>SUM(J43:J47)</f>
        <v>1312731</v>
      </c>
    </row>
    <row r="49" ht="15" hidden="1"/>
    <row r="50" ht="15" hidden="1"/>
    <row r="51" spans="1:14" ht="15">
      <c r="A51" s="60" t="s">
        <v>18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</row>
    <row r="52" spans="1:14" ht="15">
      <c r="A52" s="60" t="s">
        <v>203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</row>
    <row r="53" ht="15">
      <c r="A53" s="5" t="s">
        <v>7</v>
      </c>
    </row>
    <row r="54" spans="1:14" ht="21.75" customHeight="1">
      <c r="A54" s="59" t="s">
        <v>19</v>
      </c>
      <c r="B54" s="59" t="s">
        <v>9</v>
      </c>
      <c r="C54" s="59" t="s">
        <v>199</v>
      </c>
      <c r="D54" s="59"/>
      <c r="E54" s="59"/>
      <c r="F54" s="59"/>
      <c r="G54" s="59" t="s">
        <v>200</v>
      </c>
      <c r="H54" s="59"/>
      <c r="I54" s="59"/>
      <c r="J54" s="59"/>
      <c r="K54" s="59" t="s">
        <v>201</v>
      </c>
      <c r="L54" s="59"/>
      <c r="M54" s="59"/>
      <c r="N54" s="59"/>
    </row>
    <row r="55" spans="1:14" ht="59.25" customHeight="1">
      <c r="A55" s="59"/>
      <c r="B55" s="59"/>
      <c r="C55" s="8" t="s">
        <v>10</v>
      </c>
      <c r="D55" s="8" t="s">
        <v>11</v>
      </c>
      <c r="E55" s="8" t="s">
        <v>12</v>
      </c>
      <c r="F55" s="8" t="s">
        <v>64</v>
      </c>
      <c r="G55" s="8" t="s">
        <v>10</v>
      </c>
      <c r="H55" s="8" t="s">
        <v>11</v>
      </c>
      <c r="I55" s="8" t="s">
        <v>12</v>
      </c>
      <c r="J55" s="8" t="s">
        <v>62</v>
      </c>
      <c r="K55" s="8" t="s">
        <v>10</v>
      </c>
      <c r="L55" s="8" t="s">
        <v>11</v>
      </c>
      <c r="M55" s="8" t="s">
        <v>12</v>
      </c>
      <c r="N55" s="8" t="s">
        <v>63</v>
      </c>
    </row>
    <row r="56" spans="1:14" ht="15">
      <c r="A56" s="8">
        <v>1</v>
      </c>
      <c r="B56" s="8">
        <v>2</v>
      </c>
      <c r="C56" s="8">
        <v>3</v>
      </c>
      <c r="D56" s="8">
        <v>4</v>
      </c>
      <c r="E56" s="8">
        <v>5</v>
      </c>
      <c r="F56" s="8">
        <v>6</v>
      </c>
      <c r="G56" s="8">
        <v>7</v>
      </c>
      <c r="H56" s="8">
        <v>8</v>
      </c>
      <c r="I56" s="8">
        <v>9</v>
      </c>
      <c r="J56" s="8">
        <v>10</v>
      </c>
      <c r="K56" s="8">
        <v>11</v>
      </c>
      <c r="L56" s="8">
        <v>12</v>
      </c>
      <c r="M56" s="8">
        <v>13</v>
      </c>
      <c r="N56" s="8">
        <v>14</v>
      </c>
    </row>
    <row r="57" spans="1:14" ht="30">
      <c r="A57" s="9">
        <v>2100</v>
      </c>
      <c r="B57" s="9" t="s">
        <v>85</v>
      </c>
      <c r="C57" s="9">
        <f>C58+C59</f>
        <v>5819189</v>
      </c>
      <c r="D57" s="9">
        <f>D58+D59</f>
        <v>4908</v>
      </c>
      <c r="E57" s="9">
        <f>E58+E59</f>
        <v>0</v>
      </c>
      <c r="F57" s="9">
        <f>SUM(C57:E57)</f>
        <v>5824097</v>
      </c>
      <c r="G57" s="9">
        <f>G58+G59</f>
        <v>7507314</v>
      </c>
      <c r="H57" s="9">
        <f>H58+H59</f>
        <v>4500</v>
      </c>
      <c r="I57" s="9"/>
      <c r="J57" s="9">
        <f>SUM(G57:I57)</f>
        <v>7511814</v>
      </c>
      <c r="K57" s="9">
        <f>K58+K59</f>
        <v>8717003</v>
      </c>
      <c r="L57" s="9">
        <f>L58+L59</f>
        <v>2700</v>
      </c>
      <c r="M57" s="9"/>
      <c r="N57" s="9">
        <f>SUM(K57:M57)</f>
        <v>8719703</v>
      </c>
    </row>
    <row r="58" spans="1:14" ht="15">
      <c r="A58" s="9">
        <v>2111</v>
      </c>
      <c r="B58" s="9" t="s">
        <v>86</v>
      </c>
      <c r="C58" s="9">
        <v>4770399</v>
      </c>
      <c r="D58" s="9">
        <v>4023</v>
      </c>
      <c r="E58" s="9"/>
      <c r="F58" s="9">
        <f>SUM(C58:E58)</f>
        <v>4774422</v>
      </c>
      <c r="G58" s="9">
        <v>6145186</v>
      </c>
      <c r="H58" s="9">
        <v>3500</v>
      </c>
      <c r="I58" s="9"/>
      <c r="J58" s="9">
        <f>SUM(G58:I58)</f>
        <v>6148686</v>
      </c>
      <c r="K58" s="9">
        <v>7146400</v>
      </c>
      <c r="L58" s="9">
        <v>2000</v>
      </c>
      <c r="M58" s="9"/>
      <c r="N58" s="9">
        <f>SUM(K58:M58)</f>
        <v>7148400</v>
      </c>
    </row>
    <row r="59" spans="1:14" ht="15">
      <c r="A59" s="9">
        <v>2120</v>
      </c>
      <c r="B59" s="9" t="s">
        <v>87</v>
      </c>
      <c r="C59" s="9">
        <v>1048790</v>
      </c>
      <c r="D59" s="9">
        <v>885</v>
      </c>
      <c r="E59" s="9"/>
      <c r="F59" s="9">
        <f aca="true" t="shared" si="0" ref="F59:F71">SUM(C59:E59)</f>
        <v>1049675</v>
      </c>
      <c r="G59" s="9">
        <v>1362128</v>
      </c>
      <c r="H59" s="9">
        <v>1000</v>
      </c>
      <c r="I59" s="9"/>
      <c r="J59" s="9">
        <f>SUM(G59:I59)</f>
        <v>1363128</v>
      </c>
      <c r="K59" s="9">
        <v>1570603</v>
      </c>
      <c r="L59" s="9">
        <v>700</v>
      </c>
      <c r="M59" s="9"/>
      <c r="N59" s="9">
        <f>SUM(K59:M59)</f>
        <v>1571303</v>
      </c>
    </row>
    <row r="60" spans="1:14" ht="15">
      <c r="A60" s="9">
        <v>2200</v>
      </c>
      <c r="B60" s="9" t="s">
        <v>88</v>
      </c>
      <c r="C60" s="9">
        <f aca="true" t="shared" si="1" ref="C60:H60">C61+C62+C63+C64+C70</f>
        <v>1947249</v>
      </c>
      <c r="D60" s="9">
        <f>D61+D62+D63+D64+D70</f>
        <v>131473</v>
      </c>
      <c r="E60" s="9">
        <f t="shared" si="1"/>
        <v>0</v>
      </c>
      <c r="F60" s="9">
        <f t="shared" si="0"/>
        <v>2078722</v>
      </c>
      <c r="G60" s="9">
        <f t="shared" si="1"/>
        <v>2043941</v>
      </c>
      <c r="H60" s="9">
        <f t="shared" si="1"/>
        <v>185192</v>
      </c>
      <c r="I60" s="9"/>
      <c r="J60" s="9">
        <f>J61+J62+J63+J64+J70</f>
        <v>2229133</v>
      </c>
      <c r="K60" s="9">
        <f>K61+K62+K63+K64+K70</f>
        <v>1965330</v>
      </c>
      <c r="L60" s="9">
        <f>L61+L62+L63+L64+L70</f>
        <v>51300</v>
      </c>
      <c r="M60" s="9"/>
      <c r="N60" s="9">
        <f>N61+N62+N63+N64+N70</f>
        <v>2016630</v>
      </c>
    </row>
    <row r="61" spans="1:14" ht="27" customHeight="1">
      <c r="A61" s="9">
        <v>2210</v>
      </c>
      <c r="B61" s="9" t="s">
        <v>89</v>
      </c>
      <c r="C61" s="9">
        <v>145421</v>
      </c>
      <c r="D61" s="9">
        <f>45161+36142</f>
        <v>81303</v>
      </c>
      <c r="E61" s="9"/>
      <c r="F61" s="9">
        <f t="shared" si="0"/>
        <v>226724</v>
      </c>
      <c r="G61" s="9">
        <v>230698</v>
      </c>
      <c r="H61" s="9">
        <f>78000+65692</f>
        <v>143692</v>
      </c>
      <c r="I61" s="9"/>
      <c r="J61" s="9">
        <f>SUM(G61:I61)</f>
        <v>374390</v>
      </c>
      <c r="K61" s="9">
        <f>233600-100000</f>
        <v>133600</v>
      </c>
      <c r="L61" s="9">
        <f>14000+10000</f>
        <v>24000</v>
      </c>
      <c r="M61" s="9"/>
      <c r="N61" s="9">
        <f>SUM(K61:M61)</f>
        <v>157600</v>
      </c>
    </row>
    <row r="62" spans="1:14" ht="15">
      <c r="A62" s="9">
        <v>2240</v>
      </c>
      <c r="B62" s="9" t="s">
        <v>90</v>
      </c>
      <c r="C62" s="9">
        <v>20814</v>
      </c>
      <c r="D62" s="9">
        <v>25161</v>
      </c>
      <c r="E62" s="9"/>
      <c r="F62" s="9">
        <f t="shared" si="0"/>
        <v>45975</v>
      </c>
      <c r="G62" s="9">
        <v>38380</v>
      </c>
      <c r="H62" s="9">
        <f>35500</f>
        <v>35500</v>
      </c>
      <c r="I62" s="9"/>
      <c r="J62" s="9">
        <f>SUM(G62:I62)</f>
        <v>73880</v>
      </c>
      <c r="K62" s="9">
        <v>62800</v>
      </c>
      <c r="L62" s="9">
        <f>700+15000</f>
        <v>15700</v>
      </c>
      <c r="M62" s="9"/>
      <c r="N62" s="9">
        <f>SUM(K62:M62)</f>
        <v>78500</v>
      </c>
    </row>
    <row r="63" spans="1:14" ht="15">
      <c r="A63" s="9">
        <v>2250</v>
      </c>
      <c r="B63" s="9" t="s">
        <v>91</v>
      </c>
      <c r="C63" s="9"/>
      <c r="D63" s="9">
        <v>21639</v>
      </c>
      <c r="E63" s="9"/>
      <c r="F63" s="9">
        <f t="shared" si="0"/>
        <v>21639</v>
      </c>
      <c r="G63" s="9">
        <v>7320</v>
      </c>
      <c r="H63" s="9">
        <v>6000</v>
      </c>
      <c r="I63" s="9"/>
      <c r="J63" s="9">
        <f>SUM(G63:I63)</f>
        <v>13320</v>
      </c>
      <c r="K63" s="9">
        <v>7700</v>
      </c>
      <c r="L63" s="9">
        <v>10000</v>
      </c>
      <c r="M63" s="9"/>
      <c r="N63" s="9">
        <f>SUM(K63:M63)</f>
        <v>17700</v>
      </c>
    </row>
    <row r="64" spans="1:14" ht="14.25" customHeight="1">
      <c r="A64" s="13">
        <v>2270</v>
      </c>
      <c r="B64" s="9" t="s">
        <v>92</v>
      </c>
      <c r="C64" s="13">
        <f aca="true" t="shared" si="2" ref="C64:I64">C65+C66+C67</f>
        <v>1781014</v>
      </c>
      <c r="D64" s="13">
        <f t="shared" si="2"/>
        <v>0</v>
      </c>
      <c r="E64" s="13">
        <f t="shared" si="2"/>
        <v>0</v>
      </c>
      <c r="F64" s="9">
        <f t="shared" si="0"/>
        <v>1781014</v>
      </c>
      <c r="G64" s="13">
        <f>G65+G66+G67+G68</f>
        <v>1764023</v>
      </c>
      <c r="H64" s="13">
        <f t="shared" si="2"/>
        <v>0</v>
      </c>
      <c r="I64" s="13">
        <f t="shared" si="2"/>
        <v>0</v>
      </c>
      <c r="J64" s="13">
        <f>J65+J66+J67+J68</f>
        <v>1764023</v>
      </c>
      <c r="K64" s="13">
        <f>K65+K66+K67+K68</f>
        <v>1761230</v>
      </c>
      <c r="L64" s="13">
        <f>L65+L66+L67+L68</f>
        <v>0</v>
      </c>
      <c r="M64" s="13">
        <f>M65+M66+M67</f>
        <v>0</v>
      </c>
      <c r="N64" s="13">
        <f>N65+N66+N67+N68</f>
        <v>1761230</v>
      </c>
    </row>
    <row r="65" spans="1:14" ht="14.25" customHeight="1">
      <c r="A65" s="13">
        <v>2271</v>
      </c>
      <c r="B65" s="9" t="s">
        <v>93</v>
      </c>
      <c r="C65" s="8">
        <v>1540871</v>
      </c>
      <c r="D65" s="9"/>
      <c r="E65" s="9"/>
      <c r="F65" s="9">
        <f t="shared" si="0"/>
        <v>1540871</v>
      </c>
      <c r="G65" s="8">
        <v>1450000</v>
      </c>
      <c r="H65" s="9"/>
      <c r="I65" s="9"/>
      <c r="J65" s="9">
        <f aca="true" t="shared" si="3" ref="J65:J70">SUM(G65:I65)</f>
        <v>1450000</v>
      </c>
      <c r="K65" s="8">
        <f>1609730-140000</f>
        <v>1469730</v>
      </c>
      <c r="L65" s="9"/>
      <c r="M65" s="9"/>
      <c r="N65" s="9">
        <f>SUM(K65:M65)</f>
        <v>1469730</v>
      </c>
    </row>
    <row r="66" spans="1:14" ht="15.75" customHeight="1">
      <c r="A66" s="13">
        <v>2272</v>
      </c>
      <c r="B66" s="9" t="s">
        <v>95</v>
      </c>
      <c r="C66" s="8">
        <v>63614</v>
      </c>
      <c r="D66" s="9"/>
      <c r="E66" s="9"/>
      <c r="F66" s="9">
        <f t="shared" si="0"/>
        <v>63614</v>
      </c>
      <c r="G66" s="8">
        <v>87043</v>
      </c>
      <c r="H66" s="9"/>
      <c r="I66" s="9"/>
      <c r="J66" s="9">
        <f t="shared" si="3"/>
        <v>87043</v>
      </c>
      <c r="K66" s="8">
        <v>86400</v>
      </c>
      <c r="L66" s="9"/>
      <c r="M66" s="9"/>
      <c r="N66" s="9">
        <f>SUM(K66:M66)</f>
        <v>86400</v>
      </c>
    </row>
    <row r="67" spans="1:14" ht="15.75" customHeight="1">
      <c r="A67" s="13">
        <v>2273</v>
      </c>
      <c r="B67" s="9" t="s">
        <v>94</v>
      </c>
      <c r="C67" s="8">
        <v>176529</v>
      </c>
      <c r="D67" s="9"/>
      <c r="E67" s="9"/>
      <c r="F67" s="9">
        <f t="shared" si="0"/>
        <v>176529</v>
      </c>
      <c r="G67" s="8">
        <v>208000</v>
      </c>
      <c r="H67" s="9"/>
      <c r="I67" s="9"/>
      <c r="J67" s="9">
        <f t="shared" si="3"/>
        <v>208000</v>
      </c>
      <c r="K67" s="8">
        <v>186200</v>
      </c>
      <c r="L67" s="9"/>
      <c r="M67" s="9"/>
      <c r="N67" s="9">
        <f>SUM(K67:M67)</f>
        <v>186200</v>
      </c>
    </row>
    <row r="68" spans="1:14" ht="22.5" customHeight="1">
      <c r="A68" s="13">
        <v>2275</v>
      </c>
      <c r="B68" s="9" t="s">
        <v>169</v>
      </c>
      <c r="C68" s="8"/>
      <c r="D68" s="9"/>
      <c r="E68" s="9"/>
      <c r="F68" s="9"/>
      <c r="G68" s="8">
        <v>18980</v>
      </c>
      <c r="H68" s="9"/>
      <c r="I68" s="9"/>
      <c r="J68" s="9">
        <f t="shared" si="3"/>
        <v>18980</v>
      </c>
      <c r="K68" s="8">
        <v>18900</v>
      </c>
      <c r="L68" s="9"/>
      <c r="M68" s="9"/>
      <c r="N68" s="9">
        <f>SUM(K68:M68)</f>
        <v>18900</v>
      </c>
    </row>
    <row r="69" spans="1:14" ht="15" customHeight="1">
      <c r="A69" s="13">
        <v>2730</v>
      </c>
      <c r="B69" s="9" t="s">
        <v>96</v>
      </c>
      <c r="C69" s="8"/>
      <c r="D69" s="9"/>
      <c r="E69" s="9"/>
      <c r="F69" s="9">
        <f t="shared" si="0"/>
        <v>0</v>
      </c>
      <c r="G69" s="8"/>
      <c r="H69" s="9"/>
      <c r="I69" s="9"/>
      <c r="J69" s="9">
        <f t="shared" si="3"/>
        <v>0</v>
      </c>
      <c r="K69" s="8"/>
      <c r="L69" s="9"/>
      <c r="M69" s="9"/>
      <c r="N69" s="9">
        <f>SUM(K69:M69)</f>
        <v>0</v>
      </c>
    </row>
    <row r="70" spans="1:14" ht="23.25" customHeight="1">
      <c r="A70" s="13">
        <v>2282</v>
      </c>
      <c r="B70" s="9" t="s">
        <v>97</v>
      </c>
      <c r="C70" s="8"/>
      <c r="D70" s="9">
        <v>3370</v>
      </c>
      <c r="E70" s="9"/>
      <c r="F70" s="9">
        <f t="shared" si="0"/>
        <v>3370</v>
      </c>
      <c r="G70" s="8">
        <v>3520</v>
      </c>
      <c r="H70" s="16"/>
      <c r="I70" s="16"/>
      <c r="J70" s="9">
        <f t="shared" si="3"/>
        <v>3520</v>
      </c>
      <c r="K70" s="8"/>
      <c r="L70" s="24">
        <v>1600</v>
      </c>
      <c r="M70" s="24"/>
      <c r="N70" s="24">
        <f>L70</f>
        <v>1600</v>
      </c>
    </row>
    <row r="71" spans="1:14" ht="19.5" customHeight="1">
      <c r="A71" s="13">
        <v>2800</v>
      </c>
      <c r="B71" s="9" t="s">
        <v>117</v>
      </c>
      <c r="C71" s="8"/>
      <c r="D71" s="9">
        <v>15389</v>
      </c>
      <c r="E71" s="9"/>
      <c r="F71" s="9">
        <f t="shared" si="0"/>
        <v>15389</v>
      </c>
      <c r="G71" s="8"/>
      <c r="H71" s="24">
        <f>17212</f>
        <v>17212</v>
      </c>
      <c r="I71" s="24"/>
      <c r="J71" s="24">
        <f>H71</f>
        <v>17212</v>
      </c>
      <c r="K71" s="23"/>
      <c r="L71" s="24">
        <v>16000</v>
      </c>
      <c r="M71" s="24"/>
      <c r="N71" s="24">
        <f>L71</f>
        <v>16000</v>
      </c>
    </row>
    <row r="72" spans="1:14" ht="39.75" customHeight="1">
      <c r="A72" s="13">
        <v>3110</v>
      </c>
      <c r="B72" s="9" t="s">
        <v>98</v>
      </c>
      <c r="C72" s="8"/>
      <c r="D72" s="9">
        <f>12100+174170</f>
        <v>186270</v>
      </c>
      <c r="E72" s="9">
        <v>174170</v>
      </c>
      <c r="F72" s="9">
        <f>D72</f>
        <v>186270</v>
      </c>
      <c r="G72" s="8"/>
      <c r="H72" s="24">
        <f>38381+482694</f>
        <v>521075</v>
      </c>
      <c r="I72" s="24">
        <v>482694</v>
      </c>
      <c r="J72" s="24">
        <f>H72</f>
        <v>521075</v>
      </c>
      <c r="K72" s="23"/>
      <c r="L72" s="24"/>
      <c r="M72" s="24"/>
      <c r="N72" s="24">
        <f>L72</f>
        <v>0</v>
      </c>
    </row>
    <row r="73" spans="1:14" ht="14.25" customHeight="1">
      <c r="A73" s="13">
        <v>3132</v>
      </c>
      <c r="B73" s="9" t="s">
        <v>99</v>
      </c>
      <c r="C73" s="8"/>
      <c r="D73" s="8">
        <v>891658</v>
      </c>
      <c r="E73" s="8">
        <v>891658</v>
      </c>
      <c r="F73" s="9">
        <f>D73</f>
        <v>891658</v>
      </c>
      <c r="G73" s="8"/>
      <c r="H73" s="24">
        <v>886487</v>
      </c>
      <c r="I73" s="24">
        <v>886487</v>
      </c>
      <c r="J73" s="24">
        <f>H73</f>
        <v>886487</v>
      </c>
      <c r="K73" s="23"/>
      <c r="L73" s="24"/>
      <c r="M73" s="24"/>
      <c r="N73" s="24">
        <f>L73</f>
        <v>0</v>
      </c>
    </row>
    <row r="74" spans="1:14" ht="15">
      <c r="A74" s="8" t="s">
        <v>13</v>
      </c>
      <c r="B74" s="8" t="s">
        <v>17</v>
      </c>
      <c r="C74" s="8">
        <f aca="true" t="shared" si="4" ref="C74:I74">C57+C60+C69+C72+C73</f>
        <v>7766438</v>
      </c>
      <c r="D74" s="8">
        <f>D57+D60+D69+D72+D73+D71</f>
        <v>1229698</v>
      </c>
      <c r="E74" s="8">
        <f t="shared" si="4"/>
        <v>1065828</v>
      </c>
      <c r="F74" s="8">
        <f>F57+F60+F69+F72+F73+F71</f>
        <v>8996136</v>
      </c>
      <c r="G74" s="8">
        <f>G57+G60+G69+G72+G73</f>
        <v>9551255</v>
      </c>
      <c r="H74" s="23">
        <f>H57+H60+H69+H72+H73+H71</f>
        <v>1614466</v>
      </c>
      <c r="I74" s="23">
        <f t="shared" si="4"/>
        <v>1369181</v>
      </c>
      <c r="J74" s="23">
        <f>J57+J60+J69+J72+J73+J71</f>
        <v>11165721</v>
      </c>
      <c r="K74" s="23">
        <f>K57+K60+K69+K72+K73</f>
        <v>10682333</v>
      </c>
      <c r="L74" s="23">
        <f>L57+L60+L69+L72+L73+L71</f>
        <v>70000</v>
      </c>
      <c r="M74" s="23">
        <f>M57+M60+M69+M72+M73</f>
        <v>0</v>
      </c>
      <c r="N74" s="23">
        <f>N57+N60+N69+N72+N73+N71</f>
        <v>10752333</v>
      </c>
    </row>
    <row r="75" ht="15" hidden="1"/>
    <row r="76" ht="15" hidden="1"/>
    <row r="77" spans="1:14" ht="15">
      <c r="A77" s="65" t="s">
        <v>204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</row>
    <row r="78" ht="15">
      <c r="A78" s="5" t="s">
        <v>7</v>
      </c>
    </row>
    <row r="79" ht="15" hidden="1"/>
    <row r="80" spans="1:14" ht="15">
      <c r="A80" s="59" t="s">
        <v>20</v>
      </c>
      <c r="B80" s="59" t="s">
        <v>9</v>
      </c>
      <c r="C80" s="59" t="s">
        <v>199</v>
      </c>
      <c r="D80" s="59"/>
      <c r="E80" s="59"/>
      <c r="F80" s="59"/>
      <c r="G80" s="59" t="s">
        <v>205</v>
      </c>
      <c r="H80" s="59"/>
      <c r="I80" s="59"/>
      <c r="J80" s="59"/>
      <c r="K80" s="59" t="s">
        <v>201</v>
      </c>
      <c r="L80" s="59"/>
      <c r="M80" s="59"/>
      <c r="N80" s="59"/>
    </row>
    <row r="81" spans="1:14" ht="58.5" customHeight="1">
      <c r="A81" s="59"/>
      <c r="B81" s="59"/>
      <c r="C81" s="8" t="s">
        <v>10</v>
      </c>
      <c r="D81" s="8" t="s">
        <v>11</v>
      </c>
      <c r="E81" s="8" t="s">
        <v>12</v>
      </c>
      <c r="F81" s="8" t="s">
        <v>64</v>
      </c>
      <c r="G81" s="8" t="s">
        <v>10</v>
      </c>
      <c r="H81" s="8" t="s">
        <v>11</v>
      </c>
      <c r="I81" s="8" t="s">
        <v>12</v>
      </c>
      <c r="J81" s="8" t="s">
        <v>62</v>
      </c>
      <c r="K81" s="8" t="s">
        <v>10</v>
      </c>
      <c r="L81" s="8" t="s">
        <v>11</v>
      </c>
      <c r="M81" s="8" t="s">
        <v>12</v>
      </c>
      <c r="N81" s="8" t="s">
        <v>63</v>
      </c>
    </row>
    <row r="82" spans="1:14" ht="15">
      <c r="A82" s="8">
        <v>1</v>
      </c>
      <c r="B82" s="8">
        <v>2</v>
      </c>
      <c r="C82" s="8">
        <v>3</v>
      </c>
      <c r="D82" s="8">
        <v>4</v>
      </c>
      <c r="E82" s="8">
        <v>5</v>
      </c>
      <c r="F82" s="8">
        <v>6</v>
      </c>
      <c r="G82" s="8">
        <v>7</v>
      </c>
      <c r="H82" s="8">
        <v>8</v>
      </c>
      <c r="I82" s="8">
        <v>9</v>
      </c>
      <c r="J82" s="8">
        <v>10</v>
      </c>
      <c r="K82" s="8">
        <v>11</v>
      </c>
      <c r="L82" s="8">
        <v>12</v>
      </c>
      <c r="M82" s="8">
        <v>13</v>
      </c>
      <c r="N82" s="8">
        <v>14</v>
      </c>
    </row>
    <row r="83" spans="1:14" ht="15">
      <c r="A83" s="9"/>
      <c r="B83" s="9"/>
      <c r="C83" s="9"/>
      <c r="D83" s="9"/>
      <c r="E83" s="9"/>
      <c r="F83" s="9"/>
      <c r="G83" s="9" t="s">
        <v>13</v>
      </c>
      <c r="H83" s="9" t="s">
        <v>13</v>
      </c>
      <c r="I83" s="9" t="s">
        <v>13</v>
      </c>
      <c r="J83" s="9" t="s">
        <v>13</v>
      </c>
      <c r="K83" s="8" t="s">
        <v>13</v>
      </c>
      <c r="L83" s="9" t="s">
        <v>13</v>
      </c>
      <c r="M83" s="9" t="s">
        <v>13</v>
      </c>
      <c r="N83" s="9" t="s">
        <v>13</v>
      </c>
    </row>
    <row r="84" spans="1:14" ht="14.25" customHeight="1">
      <c r="A84" s="8" t="s">
        <v>13</v>
      </c>
      <c r="B84" s="8" t="s">
        <v>17</v>
      </c>
      <c r="C84" s="8"/>
      <c r="D84" s="8"/>
      <c r="E84" s="8"/>
      <c r="F84" s="8"/>
      <c r="G84" s="9"/>
      <c r="H84" s="9"/>
      <c r="I84" s="9"/>
      <c r="J84" s="9"/>
      <c r="K84" s="8"/>
      <c r="L84" s="9"/>
      <c r="M84" s="9"/>
      <c r="N84" s="9"/>
    </row>
    <row r="85" ht="15" hidden="1"/>
    <row r="86" spans="1:10" ht="15">
      <c r="A86" s="65" t="s">
        <v>206</v>
      </c>
      <c r="B86" s="65"/>
      <c r="C86" s="65"/>
      <c r="D86" s="65"/>
      <c r="E86" s="65"/>
      <c r="F86" s="65"/>
      <c r="G86" s="65"/>
      <c r="H86" s="65"/>
      <c r="I86" s="65"/>
      <c r="J86" s="65"/>
    </row>
    <row r="87" ht="15">
      <c r="A87" s="5" t="s">
        <v>7</v>
      </c>
    </row>
    <row r="88" ht="0.75" customHeight="1"/>
    <row r="89" spans="1:10" ht="21.75" customHeight="1">
      <c r="A89" s="59" t="s">
        <v>19</v>
      </c>
      <c r="B89" s="59" t="s">
        <v>9</v>
      </c>
      <c r="C89" s="59" t="s">
        <v>166</v>
      </c>
      <c r="D89" s="59"/>
      <c r="E89" s="59"/>
      <c r="F89" s="59"/>
      <c r="G89" s="59" t="s">
        <v>207</v>
      </c>
      <c r="H89" s="59"/>
      <c r="I89" s="59"/>
      <c r="J89" s="59"/>
    </row>
    <row r="90" spans="1:10" ht="61.5" customHeight="1">
      <c r="A90" s="59"/>
      <c r="B90" s="59"/>
      <c r="C90" s="8" t="s">
        <v>10</v>
      </c>
      <c r="D90" s="8" t="s">
        <v>11</v>
      </c>
      <c r="E90" s="8" t="s">
        <v>12</v>
      </c>
      <c r="F90" s="8" t="s">
        <v>64</v>
      </c>
      <c r="G90" s="8" t="s">
        <v>10</v>
      </c>
      <c r="H90" s="8" t="s">
        <v>11</v>
      </c>
      <c r="I90" s="8" t="s">
        <v>12</v>
      </c>
      <c r="J90" s="8" t="s">
        <v>62</v>
      </c>
    </row>
    <row r="91" spans="1:10" ht="15">
      <c r="A91" s="8">
        <v>1</v>
      </c>
      <c r="B91" s="8">
        <v>2</v>
      </c>
      <c r="C91" s="8">
        <v>3</v>
      </c>
      <c r="D91" s="8">
        <v>4</v>
      </c>
      <c r="E91" s="8">
        <v>5</v>
      </c>
      <c r="F91" s="8">
        <v>6</v>
      </c>
      <c r="G91" s="8">
        <v>7</v>
      </c>
      <c r="H91" s="8">
        <v>8</v>
      </c>
      <c r="I91" s="8">
        <v>9</v>
      </c>
      <c r="J91" s="8">
        <v>10</v>
      </c>
    </row>
    <row r="92" spans="1:10" ht="30">
      <c r="A92" s="9">
        <v>2100</v>
      </c>
      <c r="B92" s="9" t="s">
        <v>85</v>
      </c>
      <c r="C92" s="9">
        <f>C93+C94</f>
        <v>9449132</v>
      </c>
      <c r="D92" s="9">
        <f>D93+D94</f>
        <v>2700</v>
      </c>
      <c r="E92" s="9">
        <f>E93+E94</f>
        <v>0</v>
      </c>
      <c r="F92" s="9">
        <f>SUM(C92:E92)</f>
        <v>9451832</v>
      </c>
      <c r="G92" s="9">
        <f>G93+G94</f>
        <v>10111070</v>
      </c>
      <c r="H92" s="9">
        <f>H93+H94</f>
        <v>2700</v>
      </c>
      <c r="I92" s="9">
        <f>I93+I94</f>
        <v>0</v>
      </c>
      <c r="J92" s="9">
        <f>SUM(G92:I92)</f>
        <v>10113770</v>
      </c>
    </row>
    <row r="93" spans="1:10" ht="15">
      <c r="A93" s="9">
        <v>2111</v>
      </c>
      <c r="B93" s="9" t="s">
        <v>86</v>
      </c>
      <c r="C93" s="9">
        <v>7745190</v>
      </c>
      <c r="D93" s="9">
        <v>2000</v>
      </c>
      <c r="E93" s="9"/>
      <c r="F93" s="9">
        <v>6918744</v>
      </c>
      <c r="G93" s="9">
        <v>8287760</v>
      </c>
      <c r="H93" s="9">
        <v>2000</v>
      </c>
      <c r="I93" s="9"/>
      <c r="J93" s="9">
        <f>SUM(G93:I93)</f>
        <v>8289760</v>
      </c>
    </row>
    <row r="94" spans="1:10" ht="15">
      <c r="A94" s="9">
        <v>2120</v>
      </c>
      <c r="B94" s="9" t="s">
        <v>87</v>
      </c>
      <c r="C94" s="9">
        <v>1703942</v>
      </c>
      <c r="D94" s="9">
        <v>700</v>
      </c>
      <c r="E94" s="9"/>
      <c r="F94" s="9">
        <f>SUM(C94:E94)</f>
        <v>1704642</v>
      </c>
      <c r="G94" s="9">
        <v>1823310</v>
      </c>
      <c r="H94" s="9">
        <v>700</v>
      </c>
      <c r="I94" s="9"/>
      <c r="J94" s="9">
        <f>SUM(G94:I94)</f>
        <v>1824010</v>
      </c>
    </row>
    <row r="95" spans="1:10" ht="15">
      <c r="A95" s="9">
        <v>2200</v>
      </c>
      <c r="B95" s="9" t="s">
        <v>88</v>
      </c>
      <c r="C95" s="9">
        <f aca="true" t="shared" si="5" ref="C95:J95">C96+C97+C98+C99+C105</f>
        <v>2374989</v>
      </c>
      <c r="D95" s="9">
        <f>D96+D97+D98+D99+D105</f>
        <v>26300</v>
      </c>
      <c r="E95" s="9">
        <f t="shared" si="5"/>
        <v>0</v>
      </c>
      <c r="F95" s="9">
        <f t="shared" si="5"/>
        <v>2401289</v>
      </c>
      <c r="G95" s="9">
        <f t="shared" si="5"/>
        <v>2516661</v>
      </c>
      <c r="H95" s="9">
        <f>H96+H97+H98+H99+H105</f>
        <v>26300</v>
      </c>
      <c r="I95" s="9">
        <f t="shared" si="5"/>
        <v>0</v>
      </c>
      <c r="J95" s="9">
        <f t="shared" si="5"/>
        <v>2542961</v>
      </c>
    </row>
    <row r="96" spans="1:10" ht="30">
      <c r="A96" s="9">
        <v>2210</v>
      </c>
      <c r="B96" s="9" t="s">
        <v>89</v>
      </c>
      <c r="C96" s="9">
        <v>245981</v>
      </c>
      <c r="D96" s="9">
        <v>14000</v>
      </c>
      <c r="E96" s="9"/>
      <c r="F96" s="9">
        <f>SUM(C96:E96)</f>
        <v>259981</v>
      </c>
      <c r="G96" s="9">
        <v>258526</v>
      </c>
      <c r="H96" s="9">
        <v>14000</v>
      </c>
      <c r="I96" s="9"/>
      <c r="J96" s="9">
        <f>SUM(G96:I96)</f>
        <v>272526</v>
      </c>
    </row>
    <row r="97" spans="1:10" ht="15">
      <c r="A97" s="9">
        <v>2240</v>
      </c>
      <c r="B97" s="9" t="s">
        <v>90</v>
      </c>
      <c r="C97" s="9">
        <v>66128</v>
      </c>
      <c r="D97" s="9">
        <v>700</v>
      </c>
      <c r="E97" s="9"/>
      <c r="F97" s="9">
        <f>SUM(C97:E97)</f>
        <v>66828</v>
      </c>
      <c r="G97" s="9">
        <v>69500</v>
      </c>
      <c r="H97" s="9">
        <v>700</v>
      </c>
      <c r="I97" s="9"/>
      <c r="J97" s="9">
        <f>SUM(G97:I97)</f>
        <v>70200</v>
      </c>
    </row>
    <row r="98" spans="1:10" ht="14.25" customHeight="1">
      <c r="A98" s="9">
        <v>2250</v>
      </c>
      <c r="B98" s="9" t="s">
        <v>91</v>
      </c>
      <c r="C98" s="9">
        <v>8108</v>
      </c>
      <c r="D98" s="9">
        <v>10000</v>
      </c>
      <c r="E98" s="9"/>
      <c r="F98" s="9">
        <f>SUM(C98:E98)</f>
        <v>18108</v>
      </c>
      <c r="G98" s="9">
        <v>8522</v>
      </c>
      <c r="H98" s="9">
        <v>10000</v>
      </c>
      <c r="I98" s="9"/>
      <c r="J98" s="9">
        <f>SUM(G98:I98)</f>
        <v>18522</v>
      </c>
    </row>
    <row r="99" spans="1:10" ht="14.25" customHeight="1">
      <c r="A99" s="13">
        <v>2270</v>
      </c>
      <c r="B99" s="9" t="s">
        <v>92</v>
      </c>
      <c r="C99" s="13">
        <f>C100+C101+C102+C103</f>
        <v>2054772</v>
      </c>
      <c r="D99" s="13">
        <f>D100+D101+D102</f>
        <v>0</v>
      </c>
      <c r="E99" s="13">
        <f>E100+E101+E102</f>
        <v>0</v>
      </c>
      <c r="F99" s="13">
        <f>F100+F101+F102+F103</f>
        <v>2054772</v>
      </c>
      <c r="G99" s="13">
        <f>G100+G101+G102+G103</f>
        <v>2180113</v>
      </c>
      <c r="H99" s="13">
        <f>H100+H101+H102+H103</f>
        <v>0</v>
      </c>
      <c r="I99" s="13">
        <f>I100+I101+I102</f>
        <v>0</v>
      </c>
      <c r="J99" s="13">
        <f>J100+J101+J102+J103</f>
        <v>2180113</v>
      </c>
    </row>
    <row r="100" spans="1:10" ht="12.75" customHeight="1">
      <c r="A100" s="13">
        <v>2271</v>
      </c>
      <c r="B100" s="9" t="s">
        <v>93</v>
      </c>
      <c r="C100" s="8">
        <v>1739952</v>
      </c>
      <c r="D100" s="9"/>
      <c r="E100" s="9"/>
      <c r="F100" s="9">
        <f aca="true" t="shared" si="6" ref="F100:F105">SUM(C100:E100)</f>
        <v>1739952</v>
      </c>
      <c r="G100" s="8">
        <v>1846089</v>
      </c>
      <c r="H100" s="9"/>
      <c r="I100" s="9"/>
      <c r="J100" s="9">
        <f aca="true" t="shared" si="7" ref="J100:J105">SUM(G100:I100)</f>
        <v>1846089</v>
      </c>
    </row>
    <row r="101" spans="1:10" ht="17.25" customHeight="1">
      <c r="A101" s="13">
        <v>2272</v>
      </c>
      <c r="B101" s="9" t="s">
        <v>95</v>
      </c>
      <c r="C101" s="8">
        <v>93312</v>
      </c>
      <c r="D101" s="9"/>
      <c r="E101" s="9"/>
      <c r="F101" s="9">
        <f t="shared" si="6"/>
        <v>93312</v>
      </c>
      <c r="G101" s="8">
        <v>99004</v>
      </c>
      <c r="H101" s="9"/>
      <c r="I101" s="9"/>
      <c r="J101" s="9">
        <f t="shared" si="7"/>
        <v>99004</v>
      </c>
    </row>
    <row r="102" spans="1:10" ht="17.25" customHeight="1">
      <c r="A102" s="13">
        <v>2273</v>
      </c>
      <c r="B102" s="9" t="s">
        <v>94</v>
      </c>
      <c r="C102" s="8">
        <v>201096</v>
      </c>
      <c r="D102" s="9"/>
      <c r="E102" s="9"/>
      <c r="F102" s="9">
        <f t="shared" si="6"/>
        <v>201096</v>
      </c>
      <c r="G102" s="8">
        <v>213363</v>
      </c>
      <c r="H102" s="9"/>
      <c r="I102" s="9"/>
      <c r="J102" s="9">
        <f t="shared" si="7"/>
        <v>213363</v>
      </c>
    </row>
    <row r="103" spans="1:10" ht="22.5" customHeight="1">
      <c r="A103" s="13">
        <v>2275</v>
      </c>
      <c r="B103" s="9" t="s">
        <v>169</v>
      </c>
      <c r="C103" s="8">
        <v>20412</v>
      </c>
      <c r="D103" s="9"/>
      <c r="E103" s="9"/>
      <c r="F103" s="9">
        <f t="shared" si="6"/>
        <v>20412</v>
      </c>
      <c r="G103" s="8">
        <v>21657</v>
      </c>
      <c r="H103" s="9"/>
      <c r="I103" s="9"/>
      <c r="J103" s="9">
        <f t="shared" si="7"/>
        <v>21657</v>
      </c>
    </row>
    <row r="104" spans="1:10" ht="15.75" customHeight="1">
      <c r="A104" s="13">
        <v>2730</v>
      </c>
      <c r="B104" s="9" t="s">
        <v>96</v>
      </c>
      <c r="C104" s="8"/>
      <c r="D104" s="9"/>
      <c r="E104" s="9"/>
      <c r="F104" s="9">
        <f t="shared" si="6"/>
        <v>0</v>
      </c>
      <c r="G104" s="8"/>
      <c r="H104" s="9"/>
      <c r="I104" s="9"/>
      <c r="J104" s="9">
        <f t="shared" si="7"/>
        <v>0</v>
      </c>
    </row>
    <row r="105" spans="1:10" ht="38.25" customHeight="1">
      <c r="A105" s="13">
        <v>2282</v>
      </c>
      <c r="B105" s="9" t="s">
        <v>97</v>
      </c>
      <c r="C105" s="8"/>
      <c r="D105" s="9">
        <v>1600</v>
      </c>
      <c r="E105" s="9"/>
      <c r="F105" s="9">
        <f t="shared" si="6"/>
        <v>1600</v>
      </c>
      <c r="G105" s="8"/>
      <c r="H105" s="9">
        <v>1600</v>
      </c>
      <c r="I105" s="9"/>
      <c r="J105" s="9">
        <f t="shared" si="7"/>
        <v>1600</v>
      </c>
    </row>
    <row r="106" spans="1:10" ht="39.75" customHeight="1">
      <c r="A106" s="13">
        <v>2800</v>
      </c>
      <c r="B106" s="9" t="s">
        <v>117</v>
      </c>
      <c r="C106" s="8"/>
      <c r="D106" s="9">
        <v>16000</v>
      </c>
      <c r="E106" s="9"/>
      <c r="F106" s="9">
        <f>D106</f>
        <v>16000</v>
      </c>
      <c r="G106" s="8"/>
      <c r="H106" s="9">
        <v>16000</v>
      </c>
      <c r="I106" s="9"/>
      <c r="J106" s="9">
        <f>H106</f>
        <v>16000</v>
      </c>
    </row>
    <row r="107" spans="1:10" ht="25.5" customHeight="1">
      <c r="A107" s="13">
        <v>3110</v>
      </c>
      <c r="B107" s="9" t="s">
        <v>98</v>
      </c>
      <c r="C107" s="8"/>
      <c r="D107" s="9"/>
      <c r="E107" s="9"/>
      <c r="F107" s="9">
        <f>D107</f>
        <v>0</v>
      </c>
      <c r="G107" s="8"/>
      <c r="H107" s="9"/>
      <c r="I107" s="9"/>
      <c r="J107" s="9">
        <f>H107</f>
        <v>0</v>
      </c>
    </row>
    <row r="108" spans="1:10" ht="15">
      <c r="A108" s="13">
        <v>3132</v>
      </c>
      <c r="B108" s="9" t="s">
        <v>99</v>
      </c>
      <c r="C108" s="8"/>
      <c r="D108" s="8"/>
      <c r="E108" s="8"/>
      <c r="F108" s="9">
        <f>SUM(C108:E108)</f>
        <v>0</v>
      </c>
      <c r="G108" s="8"/>
      <c r="H108" s="8"/>
      <c r="I108" s="8"/>
      <c r="J108" s="9">
        <f>SUM(G108:I108)</f>
        <v>0</v>
      </c>
    </row>
    <row r="109" spans="1:10" ht="15" customHeight="1">
      <c r="A109" s="8" t="s">
        <v>13</v>
      </c>
      <c r="B109" s="8" t="s">
        <v>17</v>
      </c>
      <c r="C109" s="23">
        <f aca="true" t="shared" si="8" ref="C109:I109">C92+C95+C104+C107+C108</f>
        <v>11824121</v>
      </c>
      <c r="D109" s="23">
        <f>D92+D95+D104+D107+D108+D106</f>
        <v>45000</v>
      </c>
      <c r="E109" s="23">
        <f t="shared" si="8"/>
        <v>0</v>
      </c>
      <c r="F109" s="23">
        <f>F92+F95+F104+F107+F108+F106</f>
        <v>11869121</v>
      </c>
      <c r="G109" s="23">
        <f t="shared" si="8"/>
        <v>12627731</v>
      </c>
      <c r="H109" s="23">
        <f>H92+H95+H104+H107+H108+H106</f>
        <v>45000</v>
      </c>
      <c r="I109" s="23">
        <f t="shared" si="8"/>
        <v>0</v>
      </c>
      <c r="J109" s="23">
        <f>J92+J95+J104+J107+J108+J106</f>
        <v>12672731</v>
      </c>
    </row>
    <row r="110" ht="1.5" customHeight="1"/>
    <row r="111" spans="1:10" ht="15">
      <c r="A111" s="65" t="s">
        <v>208</v>
      </c>
      <c r="B111" s="65"/>
      <c r="C111" s="65"/>
      <c r="D111" s="65"/>
      <c r="E111" s="65"/>
      <c r="F111" s="65"/>
      <c r="G111" s="65"/>
      <c r="H111" s="65"/>
      <c r="I111" s="65"/>
      <c r="J111" s="65"/>
    </row>
    <row r="112" ht="14.25" customHeight="1">
      <c r="A112" s="5" t="s">
        <v>7</v>
      </c>
    </row>
    <row r="113" ht="15" hidden="1"/>
    <row r="114" spans="1:10" ht="15">
      <c r="A114" s="59" t="s">
        <v>20</v>
      </c>
      <c r="B114" s="59" t="s">
        <v>9</v>
      </c>
      <c r="C114" s="59" t="s">
        <v>84</v>
      </c>
      <c r="D114" s="59"/>
      <c r="E114" s="59"/>
      <c r="F114" s="59"/>
      <c r="G114" s="59" t="s">
        <v>166</v>
      </c>
      <c r="H114" s="59"/>
      <c r="I114" s="59"/>
      <c r="J114" s="59"/>
    </row>
    <row r="115" spans="1:10" ht="72.75" customHeight="1">
      <c r="A115" s="59"/>
      <c r="B115" s="59"/>
      <c r="C115" s="8" t="s">
        <v>10</v>
      </c>
      <c r="D115" s="8" t="s">
        <v>11</v>
      </c>
      <c r="E115" s="8" t="s">
        <v>12</v>
      </c>
      <c r="F115" s="8" t="s">
        <v>64</v>
      </c>
      <c r="G115" s="8" t="s">
        <v>10</v>
      </c>
      <c r="H115" s="8" t="s">
        <v>11</v>
      </c>
      <c r="I115" s="8" t="s">
        <v>12</v>
      </c>
      <c r="J115" s="8" t="s">
        <v>62</v>
      </c>
    </row>
    <row r="116" spans="1:10" ht="15">
      <c r="A116" s="8">
        <v>1</v>
      </c>
      <c r="B116" s="8">
        <v>2</v>
      </c>
      <c r="C116" s="8">
        <v>3</v>
      </c>
      <c r="D116" s="8">
        <v>4</v>
      </c>
      <c r="E116" s="8">
        <v>5</v>
      </c>
      <c r="F116" s="8">
        <v>6</v>
      </c>
      <c r="G116" s="8">
        <v>7</v>
      </c>
      <c r="H116" s="8">
        <v>8</v>
      </c>
      <c r="I116" s="8">
        <v>9</v>
      </c>
      <c r="J116" s="8">
        <v>10</v>
      </c>
    </row>
    <row r="117" spans="1:10" ht="13.5" customHeight="1">
      <c r="A117" s="8" t="s">
        <v>13</v>
      </c>
      <c r="B117" s="8" t="s">
        <v>13</v>
      </c>
      <c r="C117" s="8" t="s">
        <v>13</v>
      </c>
      <c r="D117" s="8" t="s">
        <v>13</v>
      </c>
      <c r="E117" s="8" t="s">
        <v>13</v>
      </c>
      <c r="F117" s="8" t="s">
        <v>13</v>
      </c>
      <c r="G117" s="8" t="s">
        <v>13</v>
      </c>
      <c r="H117" s="8" t="s">
        <v>13</v>
      </c>
      <c r="I117" s="8" t="s">
        <v>13</v>
      </c>
      <c r="J117" s="8" t="s">
        <v>13</v>
      </c>
    </row>
    <row r="118" spans="1:10" ht="15" hidden="1">
      <c r="A118" s="8" t="s">
        <v>13</v>
      </c>
      <c r="B118" s="8" t="s">
        <v>13</v>
      </c>
      <c r="C118" s="8" t="s">
        <v>13</v>
      </c>
      <c r="D118" s="8" t="s">
        <v>13</v>
      </c>
      <c r="E118" s="8" t="s">
        <v>13</v>
      </c>
      <c r="F118" s="8" t="s">
        <v>13</v>
      </c>
      <c r="G118" s="8" t="s">
        <v>13</v>
      </c>
      <c r="H118" s="8" t="s">
        <v>13</v>
      </c>
      <c r="I118" s="8" t="s">
        <v>13</v>
      </c>
      <c r="J118" s="8" t="s">
        <v>13</v>
      </c>
    </row>
    <row r="119" spans="1:10" ht="0.75" customHeight="1" hidden="1">
      <c r="A119" s="8" t="s">
        <v>13</v>
      </c>
      <c r="B119" s="8" t="s">
        <v>13</v>
      </c>
      <c r="C119" s="8" t="s">
        <v>13</v>
      </c>
      <c r="D119" s="8" t="s">
        <v>13</v>
      </c>
      <c r="E119" s="8" t="s">
        <v>13</v>
      </c>
      <c r="F119" s="8" t="s">
        <v>13</v>
      </c>
      <c r="G119" s="8" t="s">
        <v>13</v>
      </c>
      <c r="H119" s="8" t="s">
        <v>13</v>
      </c>
      <c r="I119" s="8" t="s">
        <v>13</v>
      </c>
      <c r="J119" s="8" t="s">
        <v>13</v>
      </c>
    </row>
    <row r="120" spans="1:10" ht="14.25" customHeight="1">
      <c r="A120" s="8" t="s">
        <v>13</v>
      </c>
      <c r="B120" s="8" t="s">
        <v>17</v>
      </c>
      <c r="C120" s="8" t="s">
        <v>13</v>
      </c>
      <c r="D120" s="8" t="s">
        <v>13</v>
      </c>
      <c r="E120" s="8" t="s">
        <v>13</v>
      </c>
      <c r="F120" s="8" t="s">
        <v>13</v>
      </c>
      <c r="G120" s="8" t="s">
        <v>13</v>
      </c>
      <c r="H120" s="8" t="s">
        <v>13</v>
      </c>
      <c r="I120" s="8" t="s">
        <v>13</v>
      </c>
      <c r="J120" s="8" t="s">
        <v>13</v>
      </c>
    </row>
    <row r="121" ht="15" hidden="1"/>
    <row r="122" spans="1:14" ht="15">
      <c r="A122" s="60" t="s">
        <v>21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</row>
    <row r="123" spans="1:14" ht="15">
      <c r="A123" s="60" t="s">
        <v>209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</row>
    <row r="124" ht="15">
      <c r="A124" s="5" t="s">
        <v>7</v>
      </c>
    </row>
    <row r="125" ht="15" hidden="1"/>
    <row r="126" spans="1:14" ht="30.75" customHeight="1">
      <c r="A126" s="59" t="s">
        <v>22</v>
      </c>
      <c r="B126" s="59" t="s">
        <v>23</v>
      </c>
      <c r="C126" s="59" t="s">
        <v>199</v>
      </c>
      <c r="D126" s="59"/>
      <c r="E126" s="59"/>
      <c r="F126" s="59"/>
      <c r="G126" s="59" t="s">
        <v>200</v>
      </c>
      <c r="H126" s="59"/>
      <c r="I126" s="59"/>
      <c r="J126" s="59"/>
      <c r="K126" s="59" t="s">
        <v>201</v>
      </c>
      <c r="L126" s="59"/>
      <c r="M126" s="59"/>
      <c r="N126" s="59"/>
    </row>
    <row r="127" spans="1:14" ht="66.75" customHeight="1">
      <c r="A127" s="59"/>
      <c r="B127" s="59"/>
      <c r="C127" s="8" t="s">
        <v>10</v>
      </c>
      <c r="D127" s="8" t="s">
        <v>11</v>
      </c>
      <c r="E127" s="8" t="s">
        <v>12</v>
      </c>
      <c r="F127" s="8" t="s">
        <v>64</v>
      </c>
      <c r="G127" s="8" t="s">
        <v>10</v>
      </c>
      <c r="H127" s="8" t="s">
        <v>11</v>
      </c>
      <c r="I127" s="8" t="s">
        <v>12</v>
      </c>
      <c r="J127" s="8" t="s">
        <v>62</v>
      </c>
      <c r="K127" s="8" t="s">
        <v>10</v>
      </c>
      <c r="L127" s="8" t="s">
        <v>11</v>
      </c>
      <c r="M127" s="8" t="s">
        <v>12</v>
      </c>
      <c r="N127" s="8" t="s">
        <v>63</v>
      </c>
    </row>
    <row r="128" spans="1:14" ht="15">
      <c r="A128" s="8">
        <v>1</v>
      </c>
      <c r="B128" s="8">
        <v>2</v>
      </c>
      <c r="C128" s="8">
        <v>3</v>
      </c>
      <c r="D128" s="8">
        <v>4</v>
      </c>
      <c r="E128" s="8">
        <v>5</v>
      </c>
      <c r="F128" s="8">
        <v>6</v>
      </c>
      <c r="G128" s="8">
        <v>7</v>
      </c>
      <c r="H128" s="8">
        <v>8</v>
      </c>
      <c r="I128" s="8">
        <v>9</v>
      </c>
      <c r="J128" s="8">
        <v>10</v>
      </c>
      <c r="K128" s="8">
        <v>11</v>
      </c>
      <c r="L128" s="8">
        <v>12</v>
      </c>
      <c r="M128" s="8">
        <v>13</v>
      </c>
      <c r="N128" s="8">
        <v>14</v>
      </c>
    </row>
    <row r="129" spans="1:14" ht="22.5" customHeight="1">
      <c r="A129" s="8">
        <v>1</v>
      </c>
      <c r="B129" s="48" t="s">
        <v>128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50"/>
    </row>
    <row r="130" spans="1:14" ht="15">
      <c r="A130" s="8" t="s">
        <v>13</v>
      </c>
      <c r="B130" s="9" t="s">
        <v>13</v>
      </c>
      <c r="C130" s="9">
        <v>7740951</v>
      </c>
      <c r="D130" s="9">
        <v>163870</v>
      </c>
      <c r="E130" s="9" t="s">
        <v>13</v>
      </c>
      <c r="F130" s="9">
        <f>C130+D130</f>
        <v>7904821</v>
      </c>
      <c r="G130" s="8">
        <v>9543475</v>
      </c>
      <c r="H130" s="8">
        <v>245285</v>
      </c>
      <c r="I130" s="8"/>
      <c r="J130" s="8">
        <f>SUM(G130:I130)</f>
        <v>9788760</v>
      </c>
      <c r="K130" s="8">
        <f>10922333-240000</f>
        <v>10682333</v>
      </c>
      <c r="L130" s="8">
        <f>45000+25000</f>
        <v>70000</v>
      </c>
      <c r="M130" s="8"/>
      <c r="N130" s="8">
        <f>SUM(K130:M130)</f>
        <v>10752333</v>
      </c>
    </row>
    <row r="131" spans="1:14" ht="15">
      <c r="A131" s="8">
        <v>2</v>
      </c>
      <c r="B131" s="48" t="s">
        <v>129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50"/>
    </row>
    <row r="132" spans="1:14" ht="15">
      <c r="A132" s="8"/>
      <c r="B132" s="9"/>
      <c r="C132" s="9">
        <v>1657</v>
      </c>
      <c r="D132" s="9"/>
      <c r="E132" s="9"/>
      <c r="F132" s="9">
        <f>C132+D132</f>
        <v>1657</v>
      </c>
      <c r="G132" s="8"/>
      <c r="H132" s="8"/>
      <c r="I132" s="8"/>
      <c r="J132" s="8">
        <f>SUM(G132:I132)</f>
        <v>0</v>
      </c>
      <c r="K132" s="8"/>
      <c r="L132" s="15"/>
      <c r="M132" s="15"/>
      <c r="N132" s="8"/>
    </row>
    <row r="133" spans="1:14" ht="15" customHeight="1">
      <c r="A133" s="8">
        <v>3</v>
      </c>
      <c r="B133" s="48" t="s">
        <v>226</v>
      </c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50"/>
    </row>
    <row r="134" spans="1:14" ht="15">
      <c r="A134" s="8"/>
      <c r="B134" s="9"/>
      <c r="C134" s="9"/>
      <c r="D134" s="9"/>
      <c r="E134" s="9"/>
      <c r="F134" s="9"/>
      <c r="G134" s="8"/>
      <c r="H134" s="8"/>
      <c r="I134" s="8"/>
      <c r="J134" s="8">
        <f>SUM(G134:I134)</f>
        <v>0</v>
      </c>
      <c r="K134" s="8"/>
      <c r="L134" s="15"/>
      <c r="M134" s="15"/>
      <c r="N134" s="8"/>
    </row>
    <row r="135" spans="1:14" ht="15">
      <c r="A135" s="8">
        <v>4</v>
      </c>
      <c r="B135" s="48" t="s">
        <v>130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50"/>
    </row>
    <row r="136" spans="1:14" ht="15">
      <c r="A136" s="8"/>
      <c r="B136" s="9"/>
      <c r="C136" s="9">
        <v>23830</v>
      </c>
      <c r="D136" s="9">
        <v>174170</v>
      </c>
      <c r="E136" s="9">
        <v>174170</v>
      </c>
      <c r="F136" s="9">
        <f>C136+D136</f>
        <v>198000</v>
      </c>
      <c r="G136" s="8"/>
      <c r="H136" s="23"/>
      <c r="I136" s="23"/>
      <c r="J136" s="23">
        <f>G136+H136</f>
        <v>0</v>
      </c>
      <c r="K136" s="8"/>
      <c r="L136" s="23"/>
      <c r="M136" s="23"/>
      <c r="N136" s="23"/>
    </row>
    <row r="137" spans="1:14" ht="15">
      <c r="A137" s="8">
        <v>5</v>
      </c>
      <c r="B137" s="48" t="s">
        <v>131</v>
      </c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50"/>
    </row>
    <row r="138" spans="1:14" ht="15">
      <c r="A138" s="8"/>
      <c r="B138" s="9"/>
      <c r="C138" s="9"/>
      <c r="D138" s="9">
        <v>184876</v>
      </c>
      <c r="E138" s="9">
        <v>184876</v>
      </c>
      <c r="F138" s="9">
        <f>C138+D138</f>
        <v>184876</v>
      </c>
      <c r="G138" s="8"/>
      <c r="H138" s="8"/>
      <c r="I138" s="8"/>
      <c r="J138" s="23">
        <f>H138</f>
        <v>0</v>
      </c>
      <c r="K138" s="8"/>
      <c r="L138" s="23"/>
      <c r="M138" s="23"/>
      <c r="N138" s="23">
        <f>L138</f>
        <v>0</v>
      </c>
    </row>
    <row r="139" spans="1:14" ht="15">
      <c r="A139" s="8">
        <v>6</v>
      </c>
      <c r="B139" s="48" t="s">
        <v>133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50"/>
    </row>
    <row r="140" spans="1:14" ht="15">
      <c r="A140" s="8"/>
      <c r="B140" s="9"/>
      <c r="C140" s="9"/>
      <c r="D140" s="9">
        <v>657547</v>
      </c>
      <c r="E140" s="9">
        <f>D140</f>
        <v>657547</v>
      </c>
      <c r="F140" s="9">
        <f>C140+D140</f>
        <v>657547</v>
      </c>
      <c r="G140" s="8"/>
      <c r="H140" s="8"/>
      <c r="I140" s="8"/>
      <c r="J140" s="23">
        <f>H140</f>
        <v>0</v>
      </c>
      <c r="K140" s="8"/>
      <c r="L140" s="23"/>
      <c r="M140" s="23"/>
      <c r="N140" s="23">
        <f>L140</f>
        <v>0</v>
      </c>
    </row>
    <row r="141" spans="1:14" ht="15">
      <c r="A141" s="8">
        <v>7</v>
      </c>
      <c r="B141" s="51" t="s">
        <v>132</v>
      </c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3"/>
    </row>
    <row r="142" spans="1:14" ht="15">
      <c r="A142" s="8"/>
      <c r="B142" s="9"/>
      <c r="C142" s="9"/>
      <c r="D142" s="9">
        <v>49235</v>
      </c>
      <c r="E142" s="9">
        <f>D142</f>
        <v>49235</v>
      </c>
      <c r="F142" s="9">
        <f>C142+D142</f>
        <v>49235</v>
      </c>
      <c r="G142" s="8"/>
      <c r="H142" s="8"/>
      <c r="I142" s="8"/>
      <c r="J142" s="23">
        <f>H142</f>
        <v>0</v>
      </c>
      <c r="K142" s="8"/>
      <c r="L142" s="23"/>
      <c r="M142" s="23"/>
      <c r="N142" s="23">
        <f>L142</f>
        <v>0</v>
      </c>
    </row>
    <row r="143" spans="1:14" ht="15.75">
      <c r="A143" s="8">
        <v>8</v>
      </c>
      <c r="B143" s="54" t="s">
        <v>170</v>
      </c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6"/>
    </row>
    <row r="144" spans="1:14" ht="15">
      <c r="A144" s="8"/>
      <c r="B144" s="9"/>
      <c r="C144" s="9"/>
      <c r="D144" s="9"/>
      <c r="E144" s="9"/>
      <c r="F144" s="9"/>
      <c r="G144" s="8">
        <v>7780</v>
      </c>
      <c r="H144" s="8">
        <v>164420</v>
      </c>
      <c r="I144" s="8">
        <v>164420</v>
      </c>
      <c r="J144" s="8">
        <f>SUM(G144:I144)</f>
        <v>336620</v>
      </c>
      <c r="K144" s="8"/>
      <c r="L144" s="23"/>
      <c r="M144" s="23"/>
      <c r="N144" s="23">
        <f>K144+L144</f>
        <v>0</v>
      </c>
    </row>
    <row r="145" spans="1:14" ht="15.75">
      <c r="A145" s="8">
        <v>9</v>
      </c>
      <c r="B145" s="54" t="s">
        <v>171</v>
      </c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6"/>
    </row>
    <row r="146" spans="1:14" ht="15">
      <c r="A146" s="8"/>
      <c r="B146" s="9"/>
      <c r="C146" s="9"/>
      <c r="D146" s="9"/>
      <c r="E146" s="9"/>
      <c r="F146" s="9"/>
      <c r="G146" s="8"/>
      <c r="H146" s="8">
        <v>193474</v>
      </c>
      <c r="I146" s="8">
        <v>193474</v>
      </c>
      <c r="J146" s="8">
        <f>SUM(G146:I146)</f>
        <v>386948</v>
      </c>
      <c r="K146" s="8"/>
      <c r="L146" s="23"/>
      <c r="M146" s="23"/>
      <c r="N146" s="23">
        <f>K146+L146</f>
        <v>0</v>
      </c>
    </row>
    <row r="147" spans="1:14" ht="15.75">
      <c r="A147" s="8">
        <v>10</v>
      </c>
      <c r="B147" s="54" t="s">
        <v>172</v>
      </c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6"/>
    </row>
    <row r="148" spans="1:14" ht="15">
      <c r="A148" s="8"/>
      <c r="B148" s="9"/>
      <c r="C148" s="9"/>
      <c r="D148" s="9"/>
      <c r="E148" s="9"/>
      <c r="F148" s="9"/>
      <c r="G148" s="8"/>
      <c r="H148" s="8">
        <v>400885</v>
      </c>
      <c r="I148" s="8">
        <v>400885</v>
      </c>
      <c r="J148" s="8">
        <f>SUM(G148:I148)</f>
        <v>801770</v>
      </c>
      <c r="K148" s="8"/>
      <c r="L148" s="23"/>
      <c r="M148" s="23"/>
      <c r="N148" s="23">
        <f>K148+L148</f>
        <v>0</v>
      </c>
    </row>
    <row r="149" spans="1:14" ht="15">
      <c r="A149" s="8">
        <v>11</v>
      </c>
      <c r="B149" s="48" t="s">
        <v>179</v>
      </c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50"/>
    </row>
    <row r="150" spans="1:14" ht="15">
      <c r="A150" s="8"/>
      <c r="B150" s="9"/>
      <c r="C150" s="9"/>
      <c r="D150" s="9"/>
      <c r="E150" s="9"/>
      <c r="F150" s="9"/>
      <c r="G150" s="8"/>
      <c r="H150" s="8">
        <v>61748</v>
      </c>
      <c r="I150" s="8">
        <v>61748</v>
      </c>
      <c r="J150" s="8">
        <f>SUM(G150:I150)</f>
        <v>123496</v>
      </c>
      <c r="K150" s="8"/>
      <c r="L150" s="23"/>
      <c r="M150" s="23"/>
      <c r="N150" s="23">
        <f>K150+L150</f>
        <v>0</v>
      </c>
    </row>
    <row r="151" spans="1:14" ht="15">
      <c r="A151" s="8">
        <v>12</v>
      </c>
      <c r="B151" s="48" t="s">
        <v>180</v>
      </c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50"/>
    </row>
    <row r="152" spans="1:14" ht="15">
      <c r="A152" s="8"/>
      <c r="B152" s="9"/>
      <c r="C152" s="9"/>
      <c r="D152" s="9"/>
      <c r="E152" s="9"/>
      <c r="F152" s="9"/>
      <c r="G152" s="8"/>
      <c r="H152" s="8">
        <v>66600</v>
      </c>
      <c r="I152" s="8">
        <v>66600</v>
      </c>
      <c r="J152" s="8">
        <f>SUM(G152:I152)</f>
        <v>133200</v>
      </c>
      <c r="K152" s="8"/>
      <c r="L152" s="23"/>
      <c r="M152" s="23"/>
      <c r="N152" s="23">
        <f>K152+L152</f>
        <v>0</v>
      </c>
    </row>
    <row r="153" spans="1:14" ht="15">
      <c r="A153" s="8">
        <v>13</v>
      </c>
      <c r="B153" s="48" t="s">
        <v>225</v>
      </c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50"/>
    </row>
    <row r="154" spans="1:14" ht="15">
      <c r="A154" s="8"/>
      <c r="B154" s="9"/>
      <c r="C154" s="9"/>
      <c r="D154" s="9"/>
      <c r="E154" s="9"/>
      <c r="F154" s="9"/>
      <c r="G154" s="8"/>
      <c r="H154" s="8">
        <v>292128</v>
      </c>
      <c r="I154" s="8">
        <v>292128</v>
      </c>
      <c r="J154" s="8">
        <f>SUM(G154:I154)</f>
        <v>584256</v>
      </c>
      <c r="K154" s="8"/>
      <c r="L154" s="23"/>
      <c r="M154" s="23"/>
      <c r="N154" s="23">
        <f>K154+L154</f>
        <v>0</v>
      </c>
    </row>
    <row r="155" spans="1:14" ht="15">
      <c r="A155" s="8">
        <v>14</v>
      </c>
      <c r="B155" s="48" t="s">
        <v>227</v>
      </c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50"/>
    </row>
    <row r="156" spans="1:14" ht="15">
      <c r="A156" s="8"/>
      <c r="B156" s="9"/>
      <c r="C156" s="9"/>
      <c r="D156" s="9"/>
      <c r="E156" s="9"/>
      <c r="F156" s="9"/>
      <c r="G156" s="8"/>
      <c r="H156" s="8">
        <v>54400</v>
      </c>
      <c r="I156" s="8">
        <v>54400</v>
      </c>
      <c r="J156" s="8">
        <f>SUM(G156:I156)</f>
        <v>108800</v>
      </c>
      <c r="K156" s="8"/>
      <c r="L156" s="23"/>
      <c r="M156" s="23"/>
      <c r="N156" s="23">
        <f>K156+L156</f>
        <v>0</v>
      </c>
    </row>
    <row r="157" spans="1:14" ht="15" customHeight="1">
      <c r="A157" s="8">
        <v>15</v>
      </c>
      <c r="B157" s="48" t="s">
        <v>228</v>
      </c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50"/>
    </row>
    <row r="158" spans="1:14" ht="15">
      <c r="A158" s="8"/>
      <c r="B158" s="9"/>
      <c r="C158" s="9"/>
      <c r="D158" s="9"/>
      <c r="E158" s="9"/>
      <c r="F158" s="9"/>
      <c r="G158" s="8"/>
      <c r="H158" s="8">
        <v>13900</v>
      </c>
      <c r="I158" s="8">
        <v>13900</v>
      </c>
      <c r="J158" s="8">
        <f>SUM(G158:I158)</f>
        <v>27800</v>
      </c>
      <c r="K158" s="8"/>
      <c r="L158" s="23"/>
      <c r="M158" s="23"/>
      <c r="N158" s="23">
        <f>K158+L158</f>
        <v>0</v>
      </c>
    </row>
    <row r="159" spans="1:14" ht="15" customHeight="1">
      <c r="A159" s="8">
        <v>16</v>
      </c>
      <c r="B159" s="48" t="s">
        <v>229</v>
      </c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50"/>
    </row>
    <row r="160" spans="1:14" ht="15">
      <c r="A160" s="8"/>
      <c r="B160" s="9"/>
      <c r="C160" s="9"/>
      <c r="D160" s="9"/>
      <c r="E160" s="9"/>
      <c r="F160" s="9"/>
      <c r="G160" s="8"/>
      <c r="H160" s="8">
        <v>41744</v>
      </c>
      <c r="I160" s="8">
        <v>41744</v>
      </c>
      <c r="J160" s="8">
        <f>SUM(G160:I160)</f>
        <v>83488</v>
      </c>
      <c r="K160" s="8"/>
      <c r="L160" s="23"/>
      <c r="M160" s="23"/>
      <c r="N160" s="23">
        <f>K160+L160</f>
        <v>0</v>
      </c>
    </row>
    <row r="161" spans="1:14" ht="15">
      <c r="A161" s="8">
        <v>17</v>
      </c>
      <c r="B161" s="48" t="s">
        <v>230</v>
      </c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50"/>
    </row>
    <row r="162" spans="1:14" ht="15">
      <c r="A162" s="8"/>
      <c r="B162" s="9"/>
      <c r="C162" s="9"/>
      <c r="D162" s="9"/>
      <c r="E162" s="9"/>
      <c r="F162" s="9"/>
      <c r="G162" s="8"/>
      <c r="H162" s="8">
        <v>79882</v>
      </c>
      <c r="I162" s="8">
        <v>79882</v>
      </c>
      <c r="J162" s="8">
        <f>SUM(G162:I162)</f>
        <v>159764</v>
      </c>
      <c r="K162" s="8"/>
      <c r="L162" s="23"/>
      <c r="M162" s="23"/>
      <c r="N162" s="23">
        <f>K162+L162</f>
        <v>0</v>
      </c>
    </row>
    <row r="163" spans="1:14" ht="14.25" customHeight="1">
      <c r="A163" s="9" t="s">
        <v>13</v>
      </c>
      <c r="B163" s="8" t="s">
        <v>17</v>
      </c>
      <c r="C163" s="9">
        <f>C130+C132+C136</f>
        <v>7766438</v>
      </c>
      <c r="D163" s="23">
        <f>D130+D136+D138+D132+D140+D142</f>
        <v>1229698</v>
      </c>
      <c r="E163" s="23">
        <f>E138+E136+E140+E142</f>
        <v>1065828</v>
      </c>
      <c r="F163" s="23">
        <f>F138+F136+F140+F142+F132+F130</f>
        <v>8996136</v>
      </c>
      <c r="G163" s="9">
        <f>G130+G132+G136+G144</f>
        <v>9551255</v>
      </c>
      <c r="H163" s="23">
        <f>H130+H132+H136+H138+H140+H142+H146+H148+H150+H152+H154+H156+H158+H160+H162+H144</f>
        <v>1614466</v>
      </c>
      <c r="I163" s="23">
        <f>I130+I132+I136+I138+I140+I142+I146+I148+I150+I152+I154+I156+I158+I160+I162+I144</f>
        <v>1369181</v>
      </c>
      <c r="J163" s="23">
        <f>J130+J132+J136+J138+J140+J142+J144+J146+J148+J158+J160+J162+J150+J152+J154+J156</f>
        <v>12534902</v>
      </c>
      <c r="K163" s="23">
        <f>K130+K134</f>
        <v>10682333</v>
      </c>
      <c r="L163" s="23">
        <f>L130+L132+L136+L138+L140+L142+L144+L146+L148+L150+L152+L154+L162</f>
        <v>70000</v>
      </c>
      <c r="M163" s="23">
        <f>M130+M132+M136+M138+M140+M142+M144+M146+M148+M150+M152+M154+M162</f>
        <v>0</v>
      </c>
      <c r="N163" s="23">
        <f>N130+N132+N136+N138+N140+N142+N144+N146+N148+N150+N152+N154+N162</f>
        <v>10752333</v>
      </c>
    </row>
    <row r="164" ht="15" hidden="1"/>
    <row r="165" ht="15" hidden="1"/>
    <row r="166" spans="1:10" ht="15">
      <c r="A166" s="65" t="s">
        <v>210</v>
      </c>
      <c r="B166" s="65"/>
      <c r="C166" s="65"/>
      <c r="D166" s="65"/>
      <c r="E166" s="65"/>
      <c r="F166" s="65"/>
      <c r="G166" s="65"/>
      <c r="H166" s="65"/>
      <c r="I166" s="65"/>
      <c r="J166" s="65"/>
    </row>
    <row r="167" ht="15">
      <c r="A167" s="5" t="s">
        <v>7</v>
      </c>
    </row>
    <row r="168" ht="0.75" customHeight="1"/>
    <row r="169" spans="1:10" ht="15">
      <c r="A169" s="59" t="s">
        <v>67</v>
      </c>
      <c r="B169" s="59" t="s">
        <v>23</v>
      </c>
      <c r="C169" s="59" t="s">
        <v>166</v>
      </c>
      <c r="D169" s="59"/>
      <c r="E169" s="59"/>
      <c r="F169" s="59"/>
      <c r="G169" s="59" t="s">
        <v>207</v>
      </c>
      <c r="H169" s="59"/>
      <c r="I169" s="59"/>
      <c r="J169" s="59"/>
    </row>
    <row r="170" spans="1:10" ht="63" customHeight="1">
      <c r="A170" s="59"/>
      <c r="B170" s="59"/>
      <c r="C170" s="8" t="s">
        <v>10</v>
      </c>
      <c r="D170" s="8" t="s">
        <v>11</v>
      </c>
      <c r="E170" s="8" t="s">
        <v>12</v>
      </c>
      <c r="F170" s="8" t="s">
        <v>64</v>
      </c>
      <c r="G170" s="8" t="s">
        <v>10</v>
      </c>
      <c r="H170" s="8" t="s">
        <v>11</v>
      </c>
      <c r="I170" s="8" t="s">
        <v>12</v>
      </c>
      <c r="J170" s="8" t="s">
        <v>62</v>
      </c>
    </row>
    <row r="171" spans="1:10" ht="15">
      <c r="A171" s="8">
        <v>1</v>
      </c>
      <c r="B171" s="8">
        <v>2</v>
      </c>
      <c r="C171" s="8">
        <v>3</v>
      </c>
      <c r="D171" s="8">
        <v>4</v>
      </c>
      <c r="E171" s="8">
        <v>5</v>
      </c>
      <c r="F171" s="8">
        <v>6</v>
      </c>
      <c r="G171" s="8">
        <v>7</v>
      </c>
      <c r="H171" s="8">
        <v>8</v>
      </c>
      <c r="I171" s="8">
        <v>9</v>
      </c>
      <c r="J171" s="8">
        <v>10</v>
      </c>
    </row>
    <row r="172" spans="1:10" ht="18.75" customHeight="1">
      <c r="A172" s="8"/>
      <c r="B172" s="48" t="s">
        <v>128</v>
      </c>
      <c r="C172" s="49"/>
      <c r="D172" s="49"/>
      <c r="E172" s="49"/>
      <c r="F172" s="49"/>
      <c r="G172" s="49"/>
      <c r="H172" s="49"/>
      <c r="I172" s="49"/>
      <c r="J172" s="50"/>
    </row>
    <row r="173" spans="1:10" ht="15">
      <c r="A173" s="8" t="s">
        <v>13</v>
      </c>
      <c r="B173" s="9" t="s">
        <v>13</v>
      </c>
      <c r="C173" s="9">
        <v>11824121</v>
      </c>
      <c r="D173" s="24">
        <v>45000</v>
      </c>
      <c r="E173" s="24" t="s">
        <v>13</v>
      </c>
      <c r="F173" s="24">
        <f>C173+D173</f>
        <v>11869121</v>
      </c>
      <c r="G173" s="23">
        <v>12627731</v>
      </c>
      <c r="H173" s="23">
        <v>45000</v>
      </c>
      <c r="I173" s="23" t="s">
        <v>13</v>
      </c>
      <c r="J173" s="23">
        <f>G173+H173</f>
        <v>12672731</v>
      </c>
    </row>
    <row r="174" spans="1:10" ht="14.25" customHeight="1">
      <c r="A174" s="9" t="s">
        <v>13</v>
      </c>
      <c r="B174" s="8" t="s">
        <v>17</v>
      </c>
      <c r="C174" s="9">
        <f>C173</f>
        <v>11824121</v>
      </c>
      <c r="D174" s="24">
        <f>D173</f>
        <v>45000</v>
      </c>
      <c r="E174" s="9" t="s">
        <v>13</v>
      </c>
      <c r="F174" s="9">
        <f>F173</f>
        <v>11869121</v>
      </c>
      <c r="G174" s="24">
        <f>G173</f>
        <v>12627731</v>
      </c>
      <c r="H174" s="24">
        <f>H173</f>
        <v>45000</v>
      </c>
      <c r="I174" s="23" t="s">
        <v>13</v>
      </c>
      <c r="J174" s="24">
        <f>J173</f>
        <v>12672731</v>
      </c>
    </row>
    <row r="175" ht="15" hidden="1"/>
    <row r="176" spans="1:13" ht="15">
      <c r="A176" s="60" t="s">
        <v>161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</row>
    <row r="177" spans="1:13" ht="15">
      <c r="A177" s="60" t="s">
        <v>211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</row>
    <row r="178" ht="14.25" customHeight="1">
      <c r="A178" s="5" t="s">
        <v>7</v>
      </c>
    </row>
    <row r="179" ht="15" hidden="1"/>
    <row r="180" spans="1:13" ht="15">
      <c r="A180" s="59" t="s">
        <v>22</v>
      </c>
      <c r="B180" s="59" t="s">
        <v>24</v>
      </c>
      <c r="C180" s="59" t="s">
        <v>25</v>
      </c>
      <c r="D180" s="59" t="s">
        <v>26</v>
      </c>
      <c r="E180" s="59" t="s">
        <v>199</v>
      </c>
      <c r="F180" s="59"/>
      <c r="G180" s="59"/>
      <c r="H180" s="59" t="s">
        <v>200</v>
      </c>
      <c r="I180" s="59"/>
      <c r="J180" s="59"/>
      <c r="K180" s="59" t="s">
        <v>201</v>
      </c>
      <c r="L180" s="59"/>
      <c r="M180" s="59"/>
    </row>
    <row r="181" spans="1:13" ht="30">
      <c r="A181" s="59"/>
      <c r="B181" s="59"/>
      <c r="C181" s="59"/>
      <c r="D181" s="59"/>
      <c r="E181" s="8" t="s">
        <v>10</v>
      </c>
      <c r="F181" s="8" t="s">
        <v>11</v>
      </c>
      <c r="G181" s="8" t="s">
        <v>68</v>
      </c>
      <c r="H181" s="8" t="s">
        <v>10</v>
      </c>
      <c r="I181" s="8" t="s">
        <v>11</v>
      </c>
      <c r="J181" s="8" t="s">
        <v>69</v>
      </c>
      <c r="K181" s="8" t="s">
        <v>10</v>
      </c>
      <c r="L181" s="8" t="s">
        <v>11</v>
      </c>
      <c r="M181" s="8" t="s">
        <v>63</v>
      </c>
    </row>
    <row r="182" spans="1:13" ht="15">
      <c r="A182" s="8">
        <v>1</v>
      </c>
      <c r="B182" s="8">
        <v>2</v>
      </c>
      <c r="C182" s="8">
        <v>3</v>
      </c>
      <c r="D182" s="8">
        <v>4</v>
      </c>
      <c r="E182" s="8">
        <v>5</v>
      </c>
      <c r="F182" s="8">
        <v>6</v>
      </c>
      <c r="G182" s="8">
        <v>7</v>
      </c>
      <c r="H182" s="8">
        <v>8</v>
      </c>
      <c r="I182" s="8">
        <v>9</v>
      </c>
      <c r="J182" s="8">
        <v>10</v>
      </c>
      <c r="K182" s="8">
        <v>11</v>
      </c>
      <c r="L182" s="8">
        <v>12</v>
      </c>
      <c r="M182" s="8">
        <v>13</v>
      </c>
    </row>
    <row r="183" spans="1:13" ht="15">
      <c r="A183" s="8" t="s">
        <v>13</v>
      </c>
      <c r="B183" s="9" t="s">
        <v>27</v>
      </c>
      <c r="C183" s="8" t="s">
        <v>13</v>
      </c>
      <c r="D183" s="8" t="s">
        <v>13</v>
      </c>
      <c r="E183" s="8" t="s">
        <v>13</v>
      </c>
      <c r="F183" s="8" t="s">
        <v>13</v>
      </c>
      <c r="G183" s="8" t="s">
        <v>13</v>
      </c>
      <c r="H183" s="8" t="s">
        <v>13</v>
      </c>
      <c r="I183" s="8" t="s">
        <v>13</v>
      </c>
      <c r="J183" s="8" t="s">
        <v>13</v>
      </c>
      <c r="K183" s="8" t="s">
        <v>13</v>
      </c>
      <c r="L183" s="8" t="s">
        <v>13</v>
      </c>
      <c r="M183" s="8" t="s">
        <v>13</v>
      </c>
    </row>
    <row r="184" spans="1:13" ht="111.75" customHeight="1">
      <c r="A184" s="8" t="s">
        <v>13</v>
      </c>
      <c r="B184" s="14" t="s">
        <v>118</v>
      </c>
      <c r="C184" s="8" t="s">
        <v>101</v>
      </c>
      <c r="D184" s="8" t="s">
        <v>103</v>
      </c>
      <c r="E184" s="8">
        <v>3</v>
      </c>
      <c r="F184" s="8" t="s">
        <v>13</v>
      </c>
      <c r="G184" s="8">
        <f>E184</f>
        <v>3</v>
      </c>
      <c r="H184" s="8">
        <v>3</v>
      </c>
      <c r="I184" s="8" t="s">
        <v>13</v>
      </c>
      <c r="J184" s="8">
        <f>H184</f>
        <v>3</v>
      </c>
      <c r="K184" s="8">
        <v>3</v>
      </c>
      <c r="L184" s="8" t="s">
        <v>13</v>
      </c>
      <c r="M184" s="8">
        <f aca="true" t="shared" si="9" ref="M184:M190">SUM(K184:L184)</f>
        <v>3</v>
      </c>
    </row>
    <row r="185" spans="1:13" ht="102.75" customHeight="1">
      <c r="A185" s="8"/>
      <c r="B185" s="14" t="s">
        <v>142</v>
      </c>
      <c r="C185" s="8" t="s">
        <v>101</v>
      </c>
      <c r="D185" s="8" t="s">
        <v>103</v>
      </c>
      <c r="E185" s="8">
        <v>3</v>
      </c>
      <c r="F185" s="8"/>
      <c r="G185" s="8">
        <f>E185</f>
        <v>3</v>
      </c>
      <c r="H185" s="8">
        <v>3</v>
      </c>
      <c r="I185" s="8"/>
      <c r="J185" s="8">
        <f aca="true" t="shared" si="10" ref="J185:J190">H185</f>
        <v>3</v>
      </c>
      <c r="K185" s="8">
        <v>3</v>
      </c>
      <c r="L185" s="8"/>
      <c r="M185" s="8">
        <f t="shared" si="9"/>
        <v>3</v>
      </c>
    </row>
    <row r="186" spans="1:13" ht="15.75" customHeight="1">
      <c r="A186" s="8"/>
      <c r="B186" s="14" t="s">
        <v>100</v>
      </c>
      <c r="C186" s="8" t="s">
        <v>101</v>
      </c>
      <c r="D186" s="8" t="s">
        <v>104</v>
      </c>
      <c r="E186" s="8">
        <f>E187+E188+E189</f>
        <v>95</v>
      </c>
      <c r="F186" s="8"/>
      <c r="G186" s="8">
        <f aca="true" t="shared" si="11" ref="G186:G196">E186</f>
        <v>95</v>
      </c>
      <c r="H186" s="8">
        <f>H187+H188+H189</f>
        <v>99</v>
      </c>
      <c r="I186" s="8"/>
      <c r="J186" s="8">
        <f t="shared" si="10"/>
        <v>99</v>
      </c>
      <c r="K186" s="8">
        <f>K187+K188+K189</f>
        <v>102</v>
      </c>
      <c r="L186" s="8"/>
      <c r="M186" s="8">
        <f t="shared" si="9"/>
        <v>102</v>
      </c>
    </row>
    <row r="187" spans="1:13" ht="25.5" customHeight="1">
      <c r="A187" s="8"/>
      <c r="B187" s="14" t="s">
        <v>119</v>
      </c>
      <c r="C187" s="8" t="s">
        <v>101</v>
      </c>
      <c r="D187" s="8" t="s">
        <v>104</v>
      </c>
      <c r="E187" s="8">
        <v>8</v>
      </c>
      <c r="F187" s="8"/>
      <c r="G187" s="8">
        <f t="shared" si="11"/>
        <v>8</v>
      </c>
      <c r="H187" s="8">
        <v>8</v>
      </c>
      <c r="I187" s="8"/>
      <c r="J187" s="8">
        <f t="shared" si="10"/>
        <v>8</v>
      </c>
      <c r="K187" s="8">
        <v>8</v>
      </c>
      <c r="L187" s="8"/>
      <c r="M187" s="8">
        <f t="shared" si="9"/>
        <v>8</v>
      </c>
    </row>
    <row r="188" spans="1:13" ht="25.5" customHeight="1">
      <c r="A188" s="8"/>
      <c r="B188" s="14" t="s">
        <v>120</v>
      </c>
      <c r="C188" s="8" t="s">
        <v>101</v>
      </c>
      <c r="D188" s="8" t="s">
        <v>104</v>
      </c>
      <c r="E188" s="8">
        <v>23</v>
      </c>
      <c r="F188" s="8"/>
      <c r="G188" s="8">
        <f t="shared" si="11"/>
        <v>23</v>
      </c>
      <c r="H188" s="8">
        <v>27</v>
      </c>
      <c r="I188" s="8"/>
      <c r="J188" s="8">
        <f t="shared" si="10"/>
        <v>27</v>
      </c>
      <c r="K188" s="8">
        <v>28</v>
      </c>
      <c r="L188" s="8"/>
      <c r="M188" s="8">
        <f t="shared" si="9"/>
        <v>28</v>
      </c>
    </row>
    <row r="189" spans="1:13" ht="18" customHeight="1">
      <c r="A189" s="8"/>
      <c r="B189" s="14" t="s">
        <v>121</v>
      </c>
      <c r="C189" s="8" t="s">
        <v>101</v>
      </c>
      <c r="D189" s="8" t="s">
        <v>104</v>
      </c>
      <c r="E189" s="8">
        <v>64</v>
      </c>
      <c r="F189" s="8"/>
      <c r="G189" s="8">
        <f t="shared" si="11"/>
        <v>64</v>
      </c>
      <c r="H189" s="8">
        <v>64</v>
      </c>
      <c r="I189" s="8"/>
      <c r="J189" s="8">
        <f t="shared" si="10"/>
        <v>64</v>
      </c>
      <c r="K189" s="8">
        <v>66</v>
      </c>
      <c r="L189" s="8"/>
      <c r="M189" s="8">
        <f t="shared" si="9"/>
        <v>66</v>
      </c>
    </row>
    <row r="190" spans="1:13" ht="26.25" customHeight="1">
      <c r="A190" s="8"/>
      <c r="B190" s="14" t="s">
        <v>134</v>
      </c>
      <c r="C190" s="8" t="s">
        <v>163</v>
      </c>
      <c r="D190" s="8" t="s">
        <v>135</v>
      </c>
      <c r="E190" s="8">
        <v>7766438</v>
      </c>
      <c r="F190" s="8"/>
      <c r="G190" s="8">
        <f t="shared" si="11"/>
        <v>7766438</v>
      </c>
      <c r="H190" s="8">
        <v>9551255</v>
      </c>
      <c r="I190" s="8"/>
      <c r="J190" s="8">
        <f t="shared" si="10"/>
        <v>9551255</v>
      </c>
      <c r="K190" s="8">
        <v>10682333</v>
      </c>
      <c r="L190" s="8"/>
      <c r="M190" s="8">
        <f t="shared" si="9"/>
        <v>10682333</v>
      </c>
    </row>
    <row r="191" spans="1:13" ht="15">
      <c r="A191" s="8" t="s">
        <v>13</v>
      </c>
      <c r="B191" s="9" t="s">
        <v>28</v>
      </c>
      <c r="C191" s="8" t="s">
        <v>13</v>
      </c>
      <c r="D191" s="8" t="s">
        <v>13</v>
      </c>
      <c r="E191" s="8" t="s">
        <v>13</v>
      </c>
      <c r="F191" s="8" t="s">
        <v>13</v>
      </c>
      <c r="G191" s="8" t="s">
        <v>13</v>
      </c>
      <c r="H191" s="8" t="s">
        <v>13</v>
      </c>
      <c r="I191" s="8" t="s">
        <v>13</v>
      </c>
      <c r="J191" s="8" t="s">
        <v>13</v>
      </c>
      <c r="K191" s="8" t="s">
        <v>13</v>
      </c>
      <c r="L191" s="8" t="s">
        <v>13</v>
      </c>
      <c r="M191" s="8" t="s">
        <v>13</v>
      </c>
    </row>
    <row r="192" spans="1:13" ht="24.75" customHeight="1">
      <c r="A192" s="8" t="s">
        <v>13</v>
      </c>
      <c r="B192" s="14" t="s">
        <v>136</v>
      </c>
      <c r="C192" s="8" t="s">
        <v>137</v>
      </c>
      <c r="D192" s="8" t="s">
        <v>139</v>
      </c>
      <c r="E192" s="8">
        <v>99225</v>
      </c>
      <c r="F192" s="8" t="s">
        <v>13</v>
      </c>
      <c r="G192" s="8">
        <f t="shared" si="11"/>
        <v>99225</v>
      </c>
      <c r="H192" s="8">
        <v>99540</v>
      </c>
      <c r="I192" s="8"/>
      <c r="J192" s="8">
        <f>H192</f>
        <v>99540</v>
      </c>
      <c r="K192" s="8">
        <v>103640</v>
      </c>
      <c r="L192" s="8" t="s">
        <v>13</v>
      </c>
      <c r="M192" s="8">
        <f>SUM(K192:L192)</f>
        <v>103640</v>
      </c>
    </row>
    <row r="193" spans="1:13" ht="24" customHeight="1">
      <c r="A193" s="8"/>
      <c r="B193" s="14" t="s">
        <v>138</v>
      </c>
      <c r="C193" s="8" t="s">
        <v>101</v>
      </c>
      <c r="D193" s="8" t="s">
        <v>139</v>
      </c>
      <c r="E193" s="8">
        <v>65</v>
      </c>
      <c r="F193" s="8"/>
      <c r="G193" s="8">
        <f t="shared" si="11"/>
        <v>65</v>
      </c>
      <c r="H193" s="8">
        <v>72</v>
      </c>
      <c r="I193" s="8"/>
      <c r="J193" s="8">
        <f>H193</f>
        <v>72</v>
      </c>
      <c r="K193" s="8">
        <v>71</v>
      </c>
      <c r="L193" s="8"/>
      <c r="M193" s="8">
        <f>SUM(K193:L193)</f>
        <v>71</v>
      </c>
    </row>
    <row r="194" spans="1:13" ht="15">
      <c r="A194" s="8" t="s">
        <v>13</v>
      </c>
      <c r="B194" s="9" t="s">
        <v>29</v>
      </c>
      <c r="C194" s="8" t="s">
        <v>13</v>
      </c>
      <c r="D194" s="8" t="s">
        <v>13</v>
      </c>
      <c r="E194" s="8" t="s">
        <v>13</v>
      </c>
      <c r="F194" s="8" t="s">
        <v>13</v>
      </c>
      <c r="G194" s="8" t="s">
        <v>13</v>
      </c>
      <c r="H194" s="8" t="s">
        <v>13</v>
      </c>
      <c r="I194" s="8" t="s">
        <v>13</v>
      </c>
      <c r="J194" s="8" t="s">
        <v>13</v>
      </c>
      <c r="K194" s="8" t="s">
        <v>13</v>
      </c>
      <c r="L194" s="8" t="s">
        <v>13</v>
      </c>
      <c r="M194" s="8" t="s">
        <v>13</v>
      </c>
    </row>
    <row r="195" spans="1:13" ht="26.25" customHeight="1">
      <c r="A195" s="8" t="s">
        <v>13</v>
      </c>
      <c r="B195" s="14" t="s">
        <v>140</v>
      </c>
      <c r="C195" s="8" t="s">
        <v>101</v>
      </c>
      <c r="D195" s="8" t="s">
        <v>105</v>
      </c>
      <c r="E195" s="8">
        <v>1044</v>
      </c>
      <c r="F195" s="8" t="s">
        <v>13</v>
      </c>
      <c r="G195" s="8">
        <f t="shared" si="11"/>
        <v>1044</v>
      </c>
      <c r="H195" s="8">
        <v>1005</v>
      </c>
      <c r="I195" s="8"/>
      <c r="J195" s="8">
        <f>H195</f>
        <v>1005</v>
      </c>
      <c r="K195" s="8">
        <v>1016</v>
      </c>
      <c r="L195" s="8" t="s">
        <v>13</v>
      </c>
      <c r="M195" s="8">
        <f>SUM(K195:L195)</f>
        <v>1016</v>
      </c>
    </row>
    <row r="196" spans="1:13" ht="27" customHeight="1">
      <c r="A196" s="8"/>
      <c r="B196" s="14" t="s">
        <v>176</v>
      </c>
      <c r="C196" s="8" t="s">
        <v>123</v>
      </c>
      <c r="D196" s="8" t="s">
        <v>105</v>
      </c>
      <c r="E196" s="8">
        <v>78.28</v>
      </c>
      <c r="F196" s="8"/>
      <c r="G196" s="8">
        <f t="shared" si="11"/>
        <v>78.28</v>
      </c>
      <c r="H196" s="8">
        <v>95.95</v>
      </c>
      <c r="I196" s="8"/>
      <c r="J196" s="8">
        <f>H196</f>
        <v>95.95</v>
      </c>
      <c r="K196" s="8">
        <v>103.1</v>
      </c>
      <c r="L196" s="8"/>
      <c r="M196" s="8">
        <f>K196</f>
        <v>103.1</v>
      </c>
    </row>
    <row r="197" spans="1:13" ht="15">
      <c r="A197" s="8" t="s">
        <v>13</v>
      </c>
      <c r="B197" s="9" t="s">
        <v>30</v>
      </c>
      <c r="C197" s="8" t="s">
        <v>13</v>
      </c>
      <c r="D197" s="8" t="s">
        <v>13</v>
      </c>
      <c r="E197" s="8" t="s">
        <v>13</v>
      </c>
      <c r="F197" s="8" t="s">
        <v>13</v>
      </c>
      <c r="G197" s="8" t="s">
        <v>13</v>
      </c>
      <c r="H197" s="8" t="s">
        <v>13</v>
      </c>
      <c r="I197" s="8" t="s">
        <v>13</v>
      </c>
      <c r="J197" s="8" t="s">
        <v>13</v>
      </c>
      <c r="K197" s="8" t="s">
        <v>13</v>
      </c>
      <c r="L197" s="8" t="s">
        <v>13</v>
      </c>
      <c r="M197" s="8" t="s">
        <v>13</v>
      </c>
    </row>
    <row r="198" spans="1:13" ht="60">
      <c r="A198" s="8" t="s">
        <v>13</v>
      </c>
      <c r="B198" s="14" t="s">
        <v>141</v>
      </c>
      <c r="C198" s="8" t="s">
        <v>102</v>
      </c>
      <c r="D198" s="8" t="s">
        <v>105</v>
      </c>
      <c r="E198" s="8" t="s">
        <v>13</v>
      </c>
      <c r="F198" s="8" t="s">
        <v>13</v>
      </c>
      <c r="G198" s="8" t="s">
        <v>13</v>
      </c>
      <c r="H198" s="8">
        <v>100.3</v>
      </c>
      <c r="I198" s="8" t="s">
        <v>13</v>
      </c>
      <c r="J198" s="8" t="s">
        <v>13</v>
      </c>
      <c r="K198" s="8" t="s">
        <v>13</v>
      </c>
      <c r="L198" s="8" t="s">
        <v>13</v>
      </c>
      <c r="M198" s="8">
        <v>104.1</v>
      </c>
    </row>
    <row r="199" ht="15" hidden="1"/>
    <row r="200" ht="15" hidden="1"/>
    <row r="201" spans="1:10" ht="15">
      <c r="A201" s="65" t="s">
        <v>212</v>
      </c>
      <c r="B201" s="65"/>
      <c r="C201" s="65"/>
      <c r="D201" s="65"/>
      <c r="E201" s="65"/>
      <c r="F201" s="65"/>
      <c r="G201" s="65"/>
      <c r="H201" s="65"/>
      <c r="I201" s="65"/>
      <c r="J201" s="65"/>
    </row>
    <row r="202" ht="15">
      <c r="A202" s="5" t="s">
        <v>7</v>
      </c>
    </row>
    <row r="203" ht="15" hidden="1"/>
    <row r="204" ht="15" hidden="1"/>
    <row r="205" spans="1:10" ht="15">
      <c r="A205" s="59" t="s">
        <v>22</v>
      </c>
      <c r="B205" s="59" t="s">
        <v>24</v>
      </c>
      <c r="C205" s="59" t="s">
        <v>25</v>
      </c>
      <c r="D205" s="59" t="s">
        <v>26</v>
      </c>
      <c r="E205" s="59" t="s">
        <v>166</v>
      </c>
      <c r="F205" s="59"/>
      <c r="G205" s="59"/>
      <c r="H205" s="59" t="s">
        <v>207</v>
      </c>
      <c r="I205" s="59"/>
      <c r="J205" s="59"/>
    </row>
    <row r="206" spans="1:10" ht="41.25" customHeight="1">
      <c r="A206" s="59"/>
      <c r="B206" s="59"/>
      <c r="C206" s="59"/>
      <c r="D206" s="59"/>
      <c r="E206" s="8" t="s">
        <v>10</v>
      </c>
      <c r="F206" s="8" t="s">
        <v>11</v>
      </c>
      <c r="G206" s="8" t="s">
        <v>68</v>
      </c>
      <c r="H206" s="8" t="s">
        <v>10</v>
      </c>
      <c r="I206" s="8" t="s">
        <v>11</v>
      </c>
      <c r="J206" s="8" t="s">
        <v>69</v>
      </c>
    </row>
    <row r="207" spans="1:10" ht="15">
      <c r="A207" s="8">
        <v>1</v>
      </c>
      <c r="B207" s="8">
        <v>2</v>
      </c>
      <c r="C207" s="8">
        <v>3</v>
      </c>
      <c r="D207" s="8">
        <v>4</v>
      </c>
      <c r="E207" s="8">
        <v>5</v>
      </c>
      <c r="F207" s="8">
        <v>6</v>
      </c>
      <c r="G207" s="8">
        <v>7</v>
      </c>
      <c r="H207" s="8">
        <v>8</v>
      </c>
      <c r="I207" s="8">
        <v>9</v>
      </c>
      <c r="J207" s="8">
        <v>10</v>
      </c>
    </row>
    <row r="208" spans="1:10" ht="15">
      <c r="A208" s="9" t="s">
        <v>13</v>
      </c>
      <c r="B208" s="9" t="s">
        <v>27</v>
      </c>
      <c r="C208" s="9" t="s">
        <v>13</v>
      </c>
      <c r="D208" s="9" t="s">
        <v>13</v>
      </c>
      <c r="E208" s="9" t="s">
        <v>13</v>
      </c>
      <c r="F208" s="9" t="s">
        <v>13</v>
      </c>
      <c r="G208" s="9" t="s">
        <v>13</v>
      </c>
      <c r="H208" s="9" t="s">
        <v>13</v>
      </c>
      <c r="I208" s="9" t="s">
        <v>13</v>
      </c>
      <c r="J208" s="9" t="s">
        <v>13</v>
      </c>
    </row>
    <row r="209" spans="1:10" ht="135">
      <c r="A209" s="9"/>
      <c r="B209" s="14" t="s">
        <v>118</v>
      </c>
      <c r="C209" s="8" t="s">
        <v>101</v>
      </c>
      <c r="D209" s="8" t="s">
        <v>103</v>
      </c>
      <c r="E209" s="8">
        <v>3</v>
      </c>
      <c r="F209" s="9"/>
      <c r="G209" s="9">
        <f aca="true" t="shared" si="12" ref="G209:G215">SUM(E209:F209)</f>
        <v>3</v>
      </c>
      <c r="H209" s="9">
        <v>2</v>
      </c>
      <c r="I209" s="9"/>
      <c r="J209" s="9">
        <f aca="true" t="shared" si="13" ref="J209:J215">SUM(H209:I209)</f>
        <v>2</v>
      </c>
    </row>
    <row r="210" spans="1:10" ht="135">
      <c r="A210" s="9"/>
      <c r="B210" s="14" t="s">
        <v>142</v>
      </c>
      <c r="C210" s="8"/>
      <c r="D210" s="8" t="s">
        <v>103</v>
      </c>
      <c r="E210" s="8">
        <v>3</v>
      </c>
      <c r="F210" s="9"/>
      <c r="G210" s="9">
        <f t="shared" si="12"/>
        <v>3</v>
      </c>
      <c r="H210" s="9">
        <v>3</v>
      </c>
      <c r="I210" s="9"/>
      <c r="J210" s="9">
        <f t="shared" si="13"/>
        <v>3</v>
      </c>
    </row>
    <row r="211" spans="1:10" ht="27.75" customHeight="1">
      <c r="A211" s="9"/>
      <c r="B211" s="14" t="s">
        <v>100</v>
      </c>
      <c r="C211" s="8" t="s">
        <v>101</v>
      </c>
      <c r="D211" s="8" t="s">
        <v>104</v>
      </c>
      <c r="E211" s="8">
        <f>E212+E213+E214</f>
        <v>102</v>
      </c>
      <c r="F211" s="9"/>
      <c r="G211" s="9">
        <f t="shared" si="12"/>
        <v>102</v>
      </c>
      <c r="H211" s="8">
        <f>H212+H213+H214</f>
        <v>102</v>
      </c>
      <c r="I211" s="9"/>
      <c r="J211" s="9">
        <f t="shared" si="13"/>
        <v>102</v>
      </c>
    </row>
    <row r="212" spans="1:10" ht="30">
      <c r="A212" s="9"/>
      <c r="B212" s="14" t="s">
        <v>119</v>
      </c>
      <c r="C212" s="8" t="s">
        <v>101</v>
      </c>
      <c r="D212" s="8" t="s">
        <v>104</v>
      </c>
      <c r="E212" s="8">
        <v>8</v>
      </c>
      <c r="F212" s="9"/>
      <c r="G212" s="9">
        <f t="shared" si="12"/>
        <v>8</v>
      </c>
      <c r="H212" s="8">
        <v>8</v>
      </c>
      <c r="I212" s="9"/>
      <c r="J212" s="9">
        <f t="shared" si="13"/>
        <v>8</v>
      </c>
    </row>
    <row r="213" spans="1:10" ht="15.75" customHeight="1">
      <c r="A213" s="9"/>
      <c r="B213" s="14" t="s">
        <v>120</v>
      </c>
      <c r="C213" s="8" t="s">
        <v>101</v>
      </c>
      <c r="D213" s="8" t="s">
        <v>104</v>
      </c>
      <c r="E213" s="8">
        <v>28</v>
      </c>
      <c r="F213" s="9"/>
      <c r="G213" s="9">
        <f t="shared" si="12"/>
        <v>28</v>
      </c>
      <c r="H213" s="8">
        <v>28</v>
      </c>
      <c r="I213" s="9"/>
      <c r="J213" s="9">
        <f t="shared" si="13"/>
        <v>28</v>
      </c>
    </row>
    <row r="214" spans="1:10" ht="22.5" customHeight="1">
      <c r="A214" s="9"/>
      <c r="B214" s="14" t="s">
        <v>121</v>
      </c>
      <c r="C214" s="8" t="s">
        <v>101</v>
      </c>
      <c r="D214" s="8" t="s">
        <v>104</v>
      </c>
      <c r="E214" s="8">
        <v>66</v>
      </c>
      <c r="F214" s="9"/>
      <c r="G214" s="9">
        <f t="shared" si="12"/>
        <v>66</v>
      </c>
      <c r="H214" s="8">
        <v>66</v>
      </c>
      <c r="I214" s="9"/>
      <c r="J214" s="9">
        <f t="shared" si="13"/>
        <v>66</v>
      </c>
    </row>
    <row r="215" spans="1:10" ht="29.25" customHeight="1">
      <c r="A215" s="9"/>
      <c r="B215" s="14" t="s">
        <v>134</v>
      </c>
      <c r="C215" s="8" t="s">
        <v>163</v>
      </c>
      <c r="D215" s="8" t="s">
        <v>135</v>
      </c>
      <c r="E215" s="8">
        <v>11824121</v>
      </c>
      <c r="F215" s="9"/>
      <c r="G215" s="9">
        <f t="shared" si="12"/>
        <v>11824121</v>
      </c>
      <c r="H215" s="9">
        <v>12627731</v>
      </c>
      <c r="I215" s="9"/>
      <c r="J215" s="9">
        <f t="shared" si="13"/>
        <v>12627731</v>
      </c>
    </row>
    <row r="216" spans="1:10" ht="15">
      <c r="A216" s="9" t="s">
        <v>13</v>
      </c>
      <c r="B216" s="9" t="s">
        <v>28</v>
      </c>
      <c r="C216" s="9" t="s">
        <v>13</v>
      </c>
      <c r="D216" s="9" t="s">
        <v>13</v>
      </c>
      <c r="E216" s="9" t="s">
        <v>13</v>
      </c>
      <c r="F216" s="9" t="s">
        <v>13</v>
      </c>
      <c r="G216" s="9" t="s">
        <v>13</v>
      </c>
      <c r="H216" s="9" t="s">
        <v>13</v>
      </c>
      <c r="I216" s="9" t="s">
        <v>13</v>
      </c>
      <c r="J216" s="9" t="s">
        <v>13</v>
      </c>
    </row>
    <row r="217" spans="1:10" ht="23.25" customHeight="1">
      <c r="A217" s="9" t="s">
        <v>13</v>
      </c>
      <c r="B217" s="14" t="s">
        <v>136</v>
      </c>
      <c r="C217" s="8" t="s">
        <v>137</v>
      </c>
      <c r="D217" s="8" t="s">
        <v>139</v>
      </c>
      <c r="E217" s="8">
        <v>104000</v>
      </c>
      <c r="F217" s="9"/>
      <c r="G217" s="9">
        <f>SUM(E217:F217)</f>
        <v>104000</v>
      </c>
      <c r="H217" s="8">
        <v>104000</v>
      </c>
      <c r="I217" s="9" t="s">
        <v>13</v>
      </c>
      <c r="J217" s="9">
        <f>SUM(H217:I217)</f>
        <v>104000</v>
      </c>
    </row>
    <row r="218" spans="1:10" ht="24" customHeight="1">
      <c r="A218" s="9" t="s">
        <v>13</v>
      </c>
      <c r="B218" s="14" t="s">
        <v>138</v>
      </c>
      <c r="C218" s="8" t="s">
        <v>101</v>
      </c>
      <c r="D218" s="8" t="s">
        <v>139</v>
      </c>
      <c r="E218" s="8">
        <v>73</v>
      </c>
      <c r="F218" s="9" t="s">
        <v>13</v>
      </c>
      <c r="G218" s="9">
        <f>SUM(E218:F218)</f>
        <v>73</v>
      </c>
      <c r="H218" s="8">
        <v>73</v>
      </c>
      <c r="I218" s="9" t="s">
        <v>13</v>
      </c>
      <c r="J218" s="9">
        <f>SUM(H218:I218)</f>
        <v>73</v>
      </c>
    </row>
    <row r="219" spans="1:10" ht="14.25" customHeight="1">
      <c r="A219" s="9"/>
      <c r="B219" s="9" t="s">
        <v>29</v>
      </c>
      <c r="C219" s="8" t="s">
        <v>13</v>
      </c>
      <c r="D219" s="8" t="s">
        <v>13</v>
      </c>
      <c r="E219" s="8"/>
      <c r="F219" s="9"/>
      <c r="G219" s="9"/>
      <c r="H219" s="8"/>
      <c r="I219" s="9"/>
      <c r="J219" s="9"/>
    </row>
    <row r="220" spans="1:10" ht="26.25" customHeight="1">
      <c r="A220" s="9"/>
      <c r="B220" s="14" t="s">
        <v>140</v>
      </c>
      <c r="C220" s="8" t="s">
        <v>101</v>
      </c>
      <c r="D220" s="8" t="s">
        <v>105</v>
      </c>
      <c r="E220" s="8">
        <v>1020</v>
      </c>
      <c r="F220" s="9"/>
      <c r="G220" s="9">
        <f>SUM(E220:F220)</f>
        <v>1020</v>
      </c>
      <c r="H220" s="8">
        <v>1020</v>
      </c>
      <c r="I220" s="9"/>
      <c r="J220" s="9">
        <f>SUM(H220:I220)</f>
        <v>1020</v>
      </c>
    </row>
    <row r="221" spans="1:10" ht="27" customHeight="1">
      <c r="A221" s="9"/>
      <c r="B221" s="14" t="s">
        <v>176</v>
      </c>
      <c r="C221" s="8" t="s">
        <v>123</v>
      </c>
      <c r="D221" s="8" t="s">
        <v>105</v>
      </c>
      <c r="E221" s="8">
        <v>113.7</v>
      </c>
      <c r="F221" s="9"/>
      <c r="G221" s="9">
        <f>SUM(E221:F221)</f>
        <v>113.7</v>
      </c>
      <c r="H221" s="8">
        <v>121.4</v>
      </c>
      <c r="I221" s="9"/>
      <c r="J221" s="9">
        <f>SUM(H221:I221)</f>
        <v>121.4</v>
      </c>
    </row>
    <row r="222" spans="1:10" ht="15">
      <c r="A222" s="9" t="s">
        <v>13</v>
      </c>
      <c r="B222" s="9" t="s">
        <v>30</v>
      </c>
      <c r="C222" s="9" t="s">
        <v>13</v>
      </c>
      <c r="D222" s="9" t="s">
        <v>13</v>
      </c>
      <c r="E222" s="8"/>
      <c r="F222" s="9" t="s">
        <v>13</v>
      </c>
      <c r="G222" s="9" t="s">
        <v>13</v>
      </c>
      <c r="H222" s="9" t="s">
        <v>13</v>
      </c>
      <c r="I222" s="9" t="s">
        <v>13</v>
      </c>
      <c r="J222" s="9" t="s">
        <v>13</v>
      </c>
    </row>
    <row r="223" spans="1:10" ht="69" customHeight="1">
      <c r="A223" s="9" t="s">
        <v>13</v>
      </c>
      <c r="B223" s="14" t="s">
        <v>141</v>
      </c>
      <c r="C223" s="8" t="s">
        <v>102</v>
      </c>
      <c r="D223" s="8" t="s">
        <v>105</v>
      </c>
      <c r="E223" s="8"/>
      <c r="F223" s="9" t="s">
        <v>13</v>
      </c>
      <c r="G223" s="9">
        <v>100.3</v>
      </c>
      <c r="H223" s="9" t="s">
        <v>13</v>
      </c>
      <c r="I223" s="9" t="s">
        <v>13</v>
      </c>
      <c r="J223" s="9">
        <v>100</v>
      </c>
    </row>
    <row r="224" ht="15" hidden="1"/>
    <row r="225" spans="1:11" ht="15">
      <c r="A225" s="65" t="s">
        <v>31</v>
      </c>
      <c r="B225" s="65"/>
      <c r="C225" s="65"/>
      <c r="D225" s="65"/>
      <c r="E225" s="65"/>
      <c r="F225" s="65"/>
      <c r="G225" s="65"/>
      <c r="H225" s="65"/>
      <c r="I225" s="65"/>
      <c r="J225" s="65"/>
      <c r="K225" s="65"/>
    </row>
    <row r="226" ht="12.75" customHeight="1">
      <c r="A226" s="5" t="s">
        <v>7</v>
      </c>
    </row>
    <row r="227" ht="15" hidden="1"/>
    <row r="228" spans="1:11" ht="15">
      <c r="A228" s="59" t="s">
        <v>9</v>
      </c>
      <c r="B228" s="59" t="s">
        <v>199</v>
      </c>
      <c r="C228" s="59"/>
      <c r="D228" s="59" t="s">
        <v>200</v>
      </c>
      <c r="E228" s="59"/>
      <c r="F228" s="59" t="s">
        <v>201</v>
      </c>
      <c r="G228" s="59"/>
      <c r="H228" s="59" t="s">
        <v>166</v>
      </c>
      <c r="I228" s="59"/>
      <c r="J228" s="59" t="s">
        <v>207</v>
      </c>
      <c r="K228" s="59"/>
    </row>
    <row r="229" spans="1:11" ht="30">
      <c r="A229" s="59"/>
      <c r="B229" s="8" t="s">
        <v>10</v>
      </c>
      <c r="C229" s="8" t="s">
        <v>11</v>
      </c>
      <c r="D229" s="8" t="s">
        <v>10</v>
      </c>
      <c r="E229" s="8" t="s">
        <v>11</v>
      </c>
      <c r="F229" s="8" t="s">
        <v>10</v>
      </c>
      <c r="G229" s="8" t="s">
        <v>11</v>
      </c>
      <c r="H229" s="8" t="s">
        <v>10</v>
      </c>
      <c r="I229" s="8" t="s">
        <v>11</v>
      </c>
      <c r="J229" s="8" t="s">
        <v>10</v>
      </c>
      <c r="K229" s="8" t="s">
        <v>11</v>
      </c>
    </row>
    <row r="230" spans="1:11" ht="15">
      <c r="A230" s="8">
        <v>1</v>
      </c>
      <c r="B230" s="8">
        <v>2</v>
      </c>
      <c r="C230" s="8">
        <v>3</v>
      </c>
      <c r="D230" s="8">
        <v>4</v>
      </c>
      <c r="E230" s="8">
        <v>5</v>
      </c>
      <c r="F230" s="8">
        <v>6</v>
      </c>
      <c r="G230" s="8">
        <v>7</v>
      </c>
      <c r="H230" s="8">
        <v>8</v>
      </c>
      <c r="I230" s="8">
        <v>9</v>
      </c>
      <c r="J230" s="8">
        <v>10</v>
      </c>
      <c r="K230" s="8">
        <v>11</v>
      </c>
    </row>
    <row r="231" spans="1:11" ht="29.25" customHeight="1">
      <c r="A231" s="14" t="s">
        <v>107</v>
      </c>
      <c r="B231" s="8">
        <v>4189976</v>
      </c>
      <c r="C231" s="8">
        <v>4023</v>
      </c>
      <c r="D231" s="8">
        <v>4760820</v>
      </c>
      <c r="E231" s="8">
        <v>3500</v>
      </c>
      <c r="F231" s="8">
        <v>5501470</v>
      </c>
      <c r="G231" s="8">
        <v>2000</v>
      </c>
      <c r="H231" s="8">
        <v>5905840</v>
      </c>
      <c r="I231" s="8">
        <v>2000</v>
      </c>
      <c r="J231" s="8">
        <v>6308410</v>
      </c>
      <c r="K231" s="8">
        <v>2000</v>
      </c>
    </row>
    <row r="232" spans="1:11" ht="30">
      <c r="A232" s="14" t="s">
        <v>106</v>
      </c>
      <c r="B232" s="8">
        <v>352740</v>
      </c>
      <c r="C232" s="8"/>
      <c r="D232" s="8">
        <v>1180460</v>
      </c>
      <c r="E232" s="8"/>
      <c r="F232" s="8">
        <v>1372755</v>
      </c>
      <c r="G232" s="8"/>
      <c r="H232" s="8">
        <v>1485780</v>
      </c>
      <c r="I232" s="8"/>
      <c r="J232" s="8">
        <v>1598760</v>
      </c>
      <c r="K232" s="8"/>
    </row>
    <row r="233" spans="1:11" ht="15">
      <c r="A233" s="14" t="s">
        <v>108</v>
      </c>
      <c r="B233" s="8">
        <v>89642</v>
      </c>
      <c r="C233" s="8"/>
      <c r="D233" s="8">
        <v>73736</v>
      </c>
      <c r="E233" s="8"/>
      <c r="F233" s="8">
        <v>120796</v>
      </c>
      <c r="G233" s="8"/>
      <c r="H233" s="8">
        <v>130440</v>
      </c>
      <c r="I233" s="8"/>
      <c r="J233" s="8">
        <v>140520</v>
      </c>
      <c r="K233" s="8"/>
    </row>
    <row r="234" spans="1:11" ht="30">
      <c r="A234" s="14" t="s">
        <v>109</v>
      </c>
      <c r="B234" s="8">
        <f>21802+116239</f>
        <v>138041</v>
      </c>
      <c r="C234" s="8" t="s">
        <v>13</v>
      </c>
      <c r="D234" s="8">
        <v>130170</v>
      </c>
      <c r="E234" s="8" t="s">
        <v>13</v>
      </c>
      <c r="F234" s="8">
        <v>151379</v>
      </c>
      <c r="G234" s="8" t="s">
        <v>13</v>
      </c>
      <c r="H234" s="8">
        <v>223130</v>
      </c>
      <c r="I234" s="8" t="s">
        <v>13</v>
      </c>
      <c r="J234" s="8">
        <v>240070</v>
      </c>
      <c r="K234" s="8" t="s">
        <v>13</v>
      </c>
    </row>
    <row r="235" spans="1:11" ht="15">
      <c r="A235" s="8" t="s">
        <v>17</v>
      </c>
      <c r="B235" s="8">
        <f>SUM(B231:B234)</f>
        <v>4770399</v>
      </c>
      <c r="C235" s="8">
        <f>SUM(C231:C234)</f>
        <v>4023</v>
      </c>
      <c r="D235" s="8">
        <f>SUM(D231:D234)</f>
        <v>6145186</v>
      </c>
      <c r="F235" s="8">
        <f aca="true" t="shared" si="14" ref="F235:K235">SUM(F231:F234)</f>
        <v>7146400</v>
      </c>
      <c r="G235" s="8">
        <f t="shared" si="14"/>
        <v>2000</v>
      </c>
      <c r="H235" s="8">
        <f t="shared" si="14"/>
        <v>7745190</v>
      </c>
      <c r="I235" s="8">
        <f t="shared" si="14"/>
        <v>2000</v>
      </c>
      <c r="J235" s="8">
        <f t="shared" si="14"/>
        <v>8287760</v>
      </c>
      <c r="K235" s="8">
        <f t="shared" si="14"/>
        <v>2000</v>
      </c>
    </row>
    <row r="236" spans="1:11" ht="120">
      <c r="A236" s="10" t="s">
        <v>32</v>
      </c>
      <c r="B236" s="8" t="s">
        <v>15</v>
      </c>
      <c r="C236" s="8" t="s">
        <v>13</v>
      </c>
      <c r="D236" s="8" t="s">
        <v>15</v>
      </c>
      <c r="E236" s="8" t="s">
        <v>13</v>
      </c>
      <c r="F236" s="8" t="s">
        <v>13</v>
      </c>
      <c r="G236" s="8" t="s">
        <v>13</v>
      </c>
      <c r="H236" s="8" t="s">
        <v>13</v>
      </c>
      <c r="I236" s="8" t="s">
        <v>13</v>
      </c>
      <c r="J236" s="8" t="s">
        <v>15</v>
      </c>
      <c r="K236" s="8" t="s">
        <v>13</v>
      </c>
    </row>
    <row r="237" ht="0.75" customHeight="1"/>
    <row r="238" ht="15" hidden="1"/>
    <row r="239" spans="1:16" ht="15">
      <c r="A239" s="65" t="s">
        <v>33</v>
      </c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</row>
    <row r="240" ht="0.75" customHeight="1"/>
    <row r="241" spans="1:16" ht="15">
      <c r="A241" s="59" t="s">
        <v>67</v>
      </c>
      <c r="B241" s="59" t="s">
        <v>34</v>
      </c>
      <c r="C241" s="59" t="s">
        <v>199</v>
      </c>
      <c r="D241" s="59"/>
      <c r="E241" s="59"/>
      <c r="F241" s="59"/>
      <c r="G241" s="59" t="s">
        <v>213</v>
      </c>
      <c r="H241" s="59"/>
      <c r="I241" s="59"/>
      <c r="J241" s="59"/>
      <c r="K241" s="59" t="s">
        <v>112</v>
      </c>
      <c r="L241" s="59"/>
      <c r="M241" s="59" t="s">
        <v>167</v>
      </c>
      <c r="N241" s="59"/>
      <c r="O241" s="59" t="s">
        <v>214</v>
      </c>
      <c r="P241" s="59"/>
    </row>
    <row r="242" spans="1:16" ht="19.5" customHeight="1">
      <c r="A242" s="59"/>
      <c r="B242" s="59"/>
      <c r="C242" s="59" t="s">
        <v>10</v>
      </c>
      <c r="D242" s="59"/>
      <c r="E242" s="59" t="s">
        <v>11</v>
      </c>
      <c r="F242" s="59"/>
      <c r="G242" s="59" t="s">
        <v>10</v>
      </c>
      <c r="H242" s="59"/>
      <c r="I242" s="59" t="s">
        <v>11</v>
      </c>
      <c r="J242" s="59"/>
      <c r="K242" s="59" t="s">
        <v>10</v>
      </c>
      <c r="L242" s="59" t="s">
        <v>11</v>
      </c>
      <c r="M242" s="59" t="s">
        <v>10</v>
      </c>
      <c r="N242" s="59" t="s">
        <v>11</v>
      </c>
      <c r="O242" s="59" t="s">
        <v>10</v>
      </c>
      <c r="P242" s="59" t="s">
        <v>11</v>
      </c>
    </row>
    <row r="243" spans="1:16" ht="30">
      <c r="A243" s="59"/>
      <c r="B243" s="59"/>
      <c r="C243" s="8" t="s">
        <v>70</v>
      </c>
      <c r="D243" s="8" t="s">
        <v>71</v>
      </c>
      <c r="E243" s="8" t="s">
        <v>70</v>
      </c>
      <c r="F243" s="8" t="s">
        <v>71</v>
      </c>
      <c r="G243" s="8" t="s">
        <v>70</v>
      </c>
      <c r="H243" s="8" t="s">
        <v>71</v>
      </c>
      <c r="I243" s="8" t="s">
        <v>70</v>
      </c>
      <c r="J243" s="8" t="s">
        <v>71</v>
      </c>
      <c r="K243" s="59"/>
      <c r="L243" s="59"/>
      <c r="M243" s="59"/>
      <c r="N243" s="59"/>
      <c r="O243" s="59"/>
      <c r="P243" s="59"/>
    </row>
    <row r="244" spans="1:16" ht="15">
      <c r="A244" s="8">
        <v>1</v>
      </c>
      <c r="B244" s="8">
        <v>2</v>
      </c>
      <c r="C244" s="8">
        <v>3</v>
      </c>
      <c r="D244" s="8">
        <v>4</v>
      </c>
      <c r="E244" s="8">
        <v>5</v>
      </c>
      <c r="F244" s="8">
        <v>6</v>
      </c>
      <c r="G244" s="8">
        <v>7</v>
      </c>
      <c r="H244" s="8">
        <v>8</v>
      </c>
      <c r="I244" s="8">
        <v>9</v>
      </c>
      <c r="J244" s="8">
        <v>10</v>
      </c>
      <c r="K244" s="8">
        <v>11</v>
      </c>
      <c r="L244" s="8">
        <v>12</v>
      </c>
      <c r="M244" s="8">
        <v>13</v>
      </c>
      <c r="N244" s="8">
        <v>14</v>
      </c>
      <c r="O244" s="8">
        <v>15</v>
      </c>
      <c r="P244" s="8">
        <v>16</v>
      </c>
    </row>
    <row r="245" spans="1:16" ht="15">
      <c r="A245" s="8" t="s">
        <v>13</v>
      </c>
      <c r="B245" s="9" t="s">
        <v>124</v>
      </c>
      <c r="C245" s="9">
        <v>8</v>
      </c>
      <c r="D245" s="9">
        <v>8</v>
      </c>
      <c r="E245" s="9" t="s">
        <v>13</v>
      </c>
      <c r="F245" s="9" t="s">
        <v>13</v>
      </c>
      <c r="G245" s="9">
        <v>8</v>
      </c>
      <c r="H245" s="9">
        <v>8</v>
      </c>
      <c r="I245" s="9" t="s">
        <v>13</v>
      </c>
      <c r="J245" s="9" t="s">
        <v>13</v>
      </c>
      <c r="K245" s="9">
        <v>8</v>
      </c>
      <c r="L245" s="9"/>
      <c r="M245" s="9">
        <v>8</v>
      </c>
      <c r="N245" s="9"/>
      <c r="O245" s="9">
        <v>8</v>
      </c>
      <c r="P245" s="9" t="s">
        <v>13</v>
      </c>
    </row>
    <row r="246" spans="1:16" ht="15">
      <c r="A246" s="8"/>
      <c r="B246" s="9" t="s">
        <v>110</v>
      </c>
      <c r="C246" s="9">
        <v>23</v>
      </c>
      <c r="D246" s="9">
        <v>23</v>
      </c>
      <c r="E246" s="9"/>
      <c r="F246" s="9"/>
      <c r="G246" s="9">
        <v>27</v>
      </c>
      <c r="H246" s="9">
        <v>27</v>
      </c>
      <c r="I246" s="9"/>
      <c r="J246" s="9"/>
      <c r="K246" s="9">
        <v>28</v>
      </c>
      <c r="L246" s="9"/>
      <c r="M246" s="9">
        <v>28</v>
      </c>
      <c r="N246" s="9"/>
      <c r="O246" s="9">
        <v>28</v>
      </c>
      <c r="P246" s="9"/>
    </row>
    <row r="247" spans="1:16" ht="15">
      <c r="A247" s="8"/>
      <c r="B247" s="9" t="s">
        <v>125</v>
      </c>
      <c r="C247" s="9">
        <v>64</v>
      </c>
      <c r="D247" s="9">
        <v>64</v>
      </c>
      <c r="E247" s="9"/>
      <c r="F247" s="9"/>
      <c r="G247" s="9">
        <v>64</v>
      </c>
      <c r="H247" s="9">
        <v>64</v>
      </c>
      <c r="I247" s="9"/>
      <c r="J247" s="9"/>
      <c r="K247" s="9">
        <v>66</v>
      </c>
      <c r="L247" s="9"/>
      <c r="M247" s="9">
        <v>66</v>
      </c>
      <c r="N247" s="9"/>
      <c r="O247" s="9">
        <v>66</v>
      </c>
      <c r="P247" s="9"/>
    </row>
    <row r="248" spans="1:16" ht="15">
      <c r="A248" s="8" t="s">
        <v>13</v>
      </c>
      <c r="B248" s="8" t="s">
        <v>17</v>
      </c>
      <c r="C248" s="8">
        <f>SUM(C245:C247)</f>
        <v>95</v>
      </c>
      <c r="D248" s="8">
        <f>SUM(D245:D247)</f>
        <v>95</v>
      </c>
      <c r="E248" s="8"/>
      <c r="F248" s="8"/>
      <c r="G248" s="8">
        <f>SUM(G245:G247)</f>
        <v>99</v>
      </c>
      <c r="H248" s="8">
        <f>SUM(H245:H247)</f>
        <v>99</v>
      </c>
      <c r="I248" s="8"/>
      <c r="J248" s="8"/>
      <c r="K248" s="8">
        <f>SUM(K245:K247)</f>
        <v>102</v>
      </c>
      <c r="L248" s="8"/>
      <c r="M248" s="8">
        <f>SUM(M245:M247)</f>
        <v>102</v>
      </c>
      <c r="N248" s="8"/>
      <c r="O248" s="8">
        <f>SUM(O245:O247)</f>
        <v>102</v>
      </c>
      <c r="P248" s="8"/>
    </row>
    <row r="249" spans="1:16" ht="44.25" customHeight="1">
      <c r="A249" s="8" t="s">
        <v>13</v>
      </c>
      <c r="B249" s="8" t="s">
        <v>35</v>
      </c>
      <c r="C249" s="8" t="s">
        <v>15</v>
      </c>
      <c r="D249" s="8" t="s">
        <v>15</v>
      </c>
      <c r="E249" s="8" t="s">
        <v>13</v>
      </c>
      <c r="F249" s="8" t="s">
        <v>13</v>
      </c>
      <c r="G249" s="8" t="s">
        <v>15</v>
      </c>
      <c r="H249" s="8" t="s">
        <v>15</v>
      </c>
      <c r="I249" s="8" t="s">
        <v>13</v>
      </c>
      <c r="J249" s="8" t="s">
        <v>13</v>
      </c>
      <c r="K249" s="8" t="s">
        <v>15</v>
      </c>
      <c r="L249" s="8" t="s">
        <v>13</v>
      </c>
      <c r="M249" s="8" t="s">
        <v>15</v>
      </c>
      <c r="N249" s="8" t="s">
        <v>13</v>
      </c>
      <c r="O249" s="8" t="s">
        <v>15</v>
      </c>
      <c r="P249" s="8" t="s">
        <v>13</v>
      </c>
    </row>
    <row r="250" ht="15" hidden="1">
      <c r="C250" s="1">
        <f>SUM(C245:C248)</f>
        <v>190</v>
      </c>
    </row>
    <row r="251" ht="15" hidden="1"/>
    <row r="252" spans="1:12" ht="15">
      <c r="A252" s="60" t="s">
        <v>162</v>
      </c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</row>
    <row r="253" spans="1:12" ht="15">
      <c r="A253" s="60" t="s">
        <v>215</v>
      </c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</row>
    <row r="254" spans="1:12" ht="15">
      <c r="A254" s="62" t="s">
        <v>7</v>
      </c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</row>
    <row r="255" spans="1:12" ht="15" hidden="1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</row>
    <row r="256" ht="15" hidden="1"/>
    <row r="257" spans="1:12" ht="21.75" customHeight="1">
      <c r="A257" s="59" t="s">
        <v>22</v>
      </c>
      <c r="B257" s="59" t="s">
        <v>36</v>
      </c>
      <c r="C257" s="59" t="s">
        <v>37</v>
      </c>
      <c r="D257" s="59" t="s">
        <v>199</v>
      </c>
      <c r="E257" s="59"/>
      <c r="F257" s="59"/>
      <c r="G257" s="59" t="s">
        <v>200</v>
      </c>
      <c r="H257" s="59"/>
      <c r="I257" s="59"/>
      <c r="J257" s="59" t="s">
        <v>201</v>
      </c>
      <c r="K257" s="59"/>
      <c r="L257" s="59"/>
    </row>
    <row r="258" spans="1:12" ht="30">
      <c r="A258" s="59"/>
      <c r="B258" s="59"/>
      <c r="C258" s="59"/>
      <c r="D258" s="8" t="s">
        <v>10</v>
      </c>
      <c r="E258" s="8" t="s">
        <v>11</v>
      </c>
      <c r="F258" s="8" t="s">
        <v>72</v>
      </c>
      <c r="G258" s="8" t="s">
        <v>10</v>
      </c>
      <c r="H258" s="8" t="s">
        <v>11</v>
      </c>
      <c r="I258" s="8" t="s">
        <v>62</v>
      </c>
      <c r="J258" s="8" t="s">
        <v>10</v>
      </c>
      <c r="K258" s="8" t="s">
        <v>11</v>
      </c>
      <c r="L258" s="8" t="s">
        <v>73</v>
      </c>
    </row>
    <row r="259" spans="1:12" ht="15">
      <c r="A259" s="8">
        <v>1</v>
      </c>
      <c r="B259" s="8">
        <v>2</v>
      </c>
      <c r="C259" s="8">
        <v>3</v>
      </c>
      <c r="D259" s="8">
        <v>4</v>
      </c>
      <c r="E259" s="8">
        <v>5</v>
      </c>
      <c r="F259" s="8">
        <v>6</v>
      </c>
      <c r="G259" s="8">
        <v>7</v>
      </c>
      <c r="H259" s="8">
        <v>8</v>
      </c>
      <c r="I259" s="8">
        <v>9</v>
      </c>
      <c r="J259" s="8">
        <v>10</v>
      </c>
      <c r="K259" s="8">
        <v>11</v>
      </c>
      <c r="L259" s="8">
        <v>12</v>
      </c>
    </row>
    <row r="260" spans="1:12" ht="15">
      <c r="A260" s="8" t="s">
        <v>13</v>
      </c>
      <c r="B260" s="9" t="s">
        <v>13</v>
      </c>
      <c r="C260" s="9" t="s">
        <v>13</v>
      </c>
      <c r="D260" s="9" t="s">
        <v>13</v>
      </c>
      <c r="E260" s="9" t="s">
        <v>13</v>
      </c>
      <c r="F260" s="9" t="s">
        <v>13</v>
      </c>
      <c r="G260" s="9" t="s">
        <v>13</v>
      </c>
      <c r="H260" s="9" t="s">
        <v>13</v>
      </c>
      <c r="I260" s="9" t="s">
        <v>13</v>
      </c>
      <c r="J260" s="9" t="s">
        <v>13</v>
      </c>
      <c r="K260" s="9" t="s">
        <v>13</v>
      </c>
      <c r="L260" s="9" t="s">
        <v>13</v>
      </c>
    </row>
    <row r="261" spans="1:12" ht="15">
      <c r="A261" s="8" t="s">
        <v>13</v>
      </c>
      <c r="B261" s="8" t="s">
        <v>17</v>
      </c>
      <c r="C261" s="9" t="s">
        <v>13</v>
      </c>
      <c r="D261" s="9" t="s">
        <v>13</v>
      </c>
      <c r="E261" s="9" t="s">
        <v>13</v>
      </c>
      <c r="F261" s="9" t="s">
        <v>13</v>
      </c>
      <c r="G261" s="9" t="s">
        <v>13</v>
      </c>
      <c r="H261" s="9" t="s">
        <v>13</v>
      </c>
      <c r="I261" s="9" t="s">
        <v>13</v>
      </c>
      <c r="J261" s="9" t="s">
        <v>13</v>
      </c>
      <c r="K261" s="9" t="s">
        <v>13</v>
      </c>
      <c r="L261" s="9" t="s">
        <v>13</v>
      </c>
    </row>
    <row r="262" ht="2.25" customHeight="1"/>
    <row r="263" spans="1:9" ht="15">
      <c r="A263" s="65" t="s">
        <v>216</v>
      </c>
      <c r="B263" s="65"/>
      <c r="C263" s="65"/>
      <c r="D263" s="65"/>
      <c r="E263" s="65"/>
      <c r="F263" s="65"/>
      <c r="G263" s="65"/>
      <c r="H263" s="65"/>
      <c r="I263" s="65"/>
    </row>
    <row r="264" ht="15">
      <c r="A264" s="5" t="s">
        <v>7</v>
      </c>
    </row>
    <row r="265" ht="0.75" customHeight="1"/>
    <row r="266" spans="1:9" ht="16.5" customHeight="1">
      <c r="A266" s="59" t="s">
        <v>67</v>
      </c>
      <c r="B266" s="59" t="s">
        <v>36</v>
      </c>
      <c r="C266" s="59" t="s">
        <v>37</v>
      </c>
      <c r="D266" s="59" t="s">
        <v>166</v>
      </c>
      <c r="E266" s="59"/>
      <c r="F266" s="59"/>
      <c r="G266" s="59" t="s">
        <v>207</v>
      </c>
      <c r="H266" s="59"/>
      <c r="I266" s="59"/>
    </row>
    <row r="267" spans="1:9" ht="29.25" customHeight="1">
      <c r="A267" s="59"/>
      <c r="B267" s="59"/>
      <c r="C267" s="59"/>
      <c r="D267" s="8" t="s">
        <v>10</v>
      </c>
      <c r="E267" s="8" t="s">
        <v>11</v>
      </c>
      <c r="F267" s="8" t="s">
        <v>72</v>
      </c>
      <c r="G267" s="8" t="s">
        <v>10</v>
      </c>
      <c r="H267" s="8" t="s">
        <v>11</v>
      </c>
      <c r="I267" s="8" t="s">
        <v>62</v>
      </c>
    </row>
    <row r="268" spans="1:9" ht="15">
      <c r="A268" s="8">
        <v>1</v>
      </c>
      <c r="B268" s="8">
        <v>2</v>
      </c>
      <c r="C268" s="8">
        <v>3</v>
      </c>
      <c r="D268" s="8">
        <v>4</v>
      </c>
      <c r="E268" s="8">
        <v>5</v>
      </c>
      <c r="F268" s="8">
        <v>6</v>
      </c>
      <c r="G268" s="8">
        <v>7</v>
      </c>
      <c r="H268" s="8">
        <v>8</v>
      </c>
      <c r="I268" s="8">
        <v>9</v>
      </c>
    </row>
    <row r="269" spans="1:9" ht="2.25" customHeight="1">
      <c r="A269" s="8" t="s">
        <v>13</v>
      </c>
      <c r="B269" s="9" t="s">
        <v>13</v>
      </c>
      <c r="C269" s="9" t="s">
        <v>13</v>
      </c>
      <c r="D269" s="9" t="s">
        <v>13</v>
      </c>
      <c r="E269" s="9" t="s">
        <v>13</v>
      </c>
      <c r="F269" s="9" t="s">
        <v>13</v>
      </c>
      <c r="G269" s="9" t="s">
        <v>13</v>
      </c>
      <c r="H269" s="9" t="s">
        <v>13</v>
      </c>
      <c r="I269" s="9" t="s">
        <v>13</v>
      </c>
    </row>
    <row r="270" spans="1:9" ht="15">
      <c r="A270" s="8" t="s">
        <v>13</v>
      </c>
      <c r="B270" s="8" t="s">
        <v>17</v>
      </c>
      <c r="C270" s="9" t="s">
        <v>13</v>
      </c>
      <c r="D270" s="9" t="s">
        <v>13</v>
      </c>
      <c r="E270" s="9" t="s">
        <v>13</v>
      </c>
      <c r="F270" s="9" t="s">
        <v>13</v>
      </c>
      <c r="G270" s="9" t="s">
        <v>13</v>
      </c>
      <c r="H270" s="9" t="s">
        <v>13</v>
      </c>
      <c r="I270" s="9" t="s">
        <v>13</v>
      </c>
    </row>
    <row r="271" ht="15" hidden="1"/>
    <row r="272" ht="15" hidden="1"/>
    <row r="273" spans="1:13" ht="15">
      <c r="A273" s="65" t="s">
        <v>217</v>
      </c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</row>
    <row r="274" ht="15">
      <c r="A274" s="5" t="s">
        <v>7</v>
      </c>
    </row>
    <row r="275" ht="15" hidden="1"/>
    <row r="276" ht="15" hidden="1"/>
    <row r="277" spans="1:13" ht="32.25" customHeight="1">
      <c r="A277" s="68" t="s">
        <v>75</v>
      </c>
      <c r="B277" s="68" t="s">
        <v>74</v>
      </c>
      <c r="C277" s="59" t="s">
        <v>38</v>
      </c>
      <c r="D277" s="59" t="s">
        <v>199</v>
      </c>
      <c r="E277" s="59"/>
      <c r="F277" s="59" t="s">
        <v>200</v>
      </c>
      <c r="G277" s="59"/>
      <c r="H277" s="59" t="s">
        <v>201</v>
      </c>
      <c r="I277" s="59"/>
      <c r="J277" s="59" t="s">
        <v>166</v>
      </c>
      <c r="K277" s="59"/>
      <c r="L277" s="59" t="s">
        <v>207</v>
      </c>
      <c r="M277" s="59"/>
    </row>
    <row r="278" spans="1:13" ht="124.5" customHeight="1">
      <c r="A278" s="69"/>
      <c r="B278" s="69"/>
      <c r="C278" s="59"/>
      <c r="D278" s="8" t="s">
        <v>40</v>
      </c>
      <c r="E278" s="8" t="s">
        <v>39</v>
      </c>
      <c r="F278" s="8" t="s">
        <v>40</v>
      </c>
      <c r="G278" s="8" t="s">
        <v>39</v>
      </c>
      <c r="H278" s="8" t="s">
        <v>40</v>
      </c>
      <c r="I278" s="8" t="s">
        <v>39</v>
      </c>
      <c r="J278" s="8" t="s">
        <v>40</v>
      </c>
      <c r="K278" s="8" t="s">
        <v>39</v>
      </c>
      <c r="L278" s="8" t="s">
        <v>40</v>
      </c>
      <c r="M278" s="8" t="s">
        <v>39</v>
      </c>
    </row>
    <row r="279" spans="1:13" ht="15">
      <c r="A279" s="8">
        <v>1</v>
      </c>
      <c r="B279" s="8">
        <v>2</v>
      </c>
      <c r="C279" s="8">
        <v>3</v>
      </c>
      <c r="D279" s="8">
        <v>4</v>
      </c>
      <c r="E279" s="8">
        <v>5</v>
      </c>
      <c r="F279" s="8">
        <v>6</v>
      </c>
      <c r="G279" s="8">
        <v>7</v>
      </c>
      <c r="H279" s="8">
        <v>8</v>
      </c>
      <c r="I279" s="8">
        <v>9</v>
      </c>
      <c r="J279" s="8">
        <v>10</v>
      </c>
      <c r="K279" s="8">
        <v>11</v>
      </c>
      <c r="L279" s="8">
        <v>12</v>
      </c>
      <c r="M279" s="8">
        <v>13</v>
      </c>
    </row>
    <row r="280" spans="1:13" ht="15">
      <c r="A280" s="48" t="s">
        <v>131</v>
      </c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50"/>
    </row>
    <row r="281" spans="1:13" ht="15">
      <c r="A281" s="8"/>
      <c r="B281" s="8" t="s">
        <v>173</v>
      </c>
      <c r="C281" s="8"/>
      <c r="D281" s="8">
        <v>184876</v>
      </c>
      <c r="E281" s="8"/>
      <c r="F281" s="8"/>
      <c r="G281" s="8"/>
      <c r="H281" s="8"/>
      <c r="I281" s="8"/>
      <c r="J281" s="8"/>
      <c r="K281" s="8"/>
      <c r="L281" s="8"/>
      <c r="M281" s="8"/>
    </row>
    <row r="282" spans="1:13" ht="15">
      <c r="A282" s="48" t="s">
        <v>130</v>
      </c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50"/>
    </row>
    <row r="283" spans="1:13" ht="15">
      <c r="A283" s="8"/>
      <c r="B283" s="8" t="s">
        <v>173</v>
      </c>
      <c r="C283" s="8"/>
      <c r="D283" s="8">
        <v>174170</v>
      </c>
      <c r="E283" s="8"/>
      <c r="F283" s="8"/>
      <c r="G283" s="8"/>
      <c r="H283" s="8"/>
      <c r="I283" s="8"/>
      <c r="J283" s="8"/>
      <c r="K283" s="8"/>
      <c r="L283" s="8"/>
      <c r="M283" s="8"/>
    </row>
    <row r="284" spans="1:13" ht="15">
      <c r="A284" s="51" t="s">
        <v>132</v>
      </c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3"/>
    </row>
    <row r="285" spans="1:13" ht="15">
      <c r="A285" s="8"/>
      <c r="B285" s="8" t="s">
        <v>173</v>
      </c>
      <c r="C285" s="8"/>
      <c r="D285" s="8">
        <v>49235</v>
      </c>
      <c r="E285" s="8"/>
      <c r="F285" s="8"/>
      <c r="G285" s="8"/>
      <c r="H285" s="8"/>
      <c r="I285" s="8"/>
      <c r="J285" s="8"/>
      <c r="K285" s="8"/>
      <c r="L285" s="8"/>
      <c r="M285" s="8"/>
    </row>
    <row r="286" spans="1:13" ht="15" customHeight="1">
      <c r="A286" s="48" t="s">
        <v>133</v>
      </c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8"/>
    </row>
    <row r="287" spans="1:13" ht="15">
      <c r="A287" s="8"/>
      <c r="B287" s="8" t="s">
        <v>173</v>
      </c>
      <c r="C287" s="8"/>
      <c r="D287" s="8">
        <v>657547</v>
      </c>
      <c r="E287" s="8"/>
      <c r="F287" s="8"/>
      <c r="G287" s="8"/>
      <c r="H287" s="8"/>
      <c r="I287" s="8"/>
      <c r="J287" s="8"/>
      <c r="K287" s="8"/>
      <c r="L287" s="8"/>
      <c r="M287" s="8"/>
    </row>
    <row r="288" spans="1:13" ht="15">
      <c r="A288" s="54" t="s">
        <v>170</v>
      </c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6"/>
    </row>
    <row r="289" spans="1:13" ht="15">
      <c r="A289" s="8"/>
      <c r="B289" s="8" t="s">
        <v>174</v>
      </c>
      <c r="C289" s="8"/>
      <c r="D289" s="8"/>
      <c r="E289" s="8"/>
      <c r="F289" s="8">
        <v>164420</v>
      </c>
      <c r="G289" s="8"/>
      <c r="H289" s="8"/>
      <c r="I289" s="8"/>
      <c r="J289" s="8"/>
      <c r="K289" s="8"/>
      <c r="L289" s="8"/>
      <c r="M289" s="8"/>
    </row>
    <row r="290" spans="1:13" ht="15">
      <c r="A290" s="54" t="s">
        <v>171</v>
      </c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6"/>
    </row>
    <row r="291" spans="1:13" ht="12" customHeight="1">
      <c r="A291" s="8"/>
      <c r="B291" s="8" t="s">
        <v>174</v>
      </c>
      <c r="C291" s="8"/>
      <c r="D291" s="8"/>
      <c r="E291" s="8"/>
      <c r="F291" s="8">
        <v>193474</v>
      </c>
      <c r="G291" s="8"/>
      <c r="H291" s="8"/>
      <c r="I291" s="8"/>
      <c r="J291" s="8"/>
      <c r="K291" s="8"/>
      <c r="L291" s="8"/>
      <c r="M291" s="8"/>
    </row>
    <row r="292" spans="1:13" ht="14.25" customHeight="1">
      <c r="A292" s="54" t="s">
        <v>172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6"/>
    </row>
    <row r="293" spans="1:13" ht="12" customHeight="1">
      <c r="A293" s="8" t="s">
        <v>13</v>
      </c>
      <c r="B293" s="8" t="s">
        <v>174</v>
      </c>
      <c r="C293" s="8" t="s">
        <v>13</v>
      </c>
      <c r="D293" s="8" t="s">
        <v>13</v>
      </c>
      <c r="E293" s="8" t="s">
        <v>13</v>
      </c>
      <c r="F293" s="8">
        <v>400885</v>
      </c>
      <c r="G293" s="8" t="s">
        <v>13</v>
      </c>
      <c r="H293" s="8"/>
      <c r="I293" s="26"/>
      <c r="J293" s="26"/>
      <c r="K293" s="26"/>
      <c r="L293" s="26"/>
      <c r="M293" s="25"/>
    </row>
    <row r="294" spans="1:13" ht="12.75" customHeight="1">
      <c r="A294" s="48" t="s">
        <v>179</v>
      </c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50"/>
    </row>
    <row r="295" spans="1:13" ht="12.75" customHeight="1">
      <c r="A295" s="8"/>
      <c r="B295" s="8"/>
      <c r="C295" s="8"/>
      <c r="D295" s="8"/>
      <c r="E295" s="8"/>
      <c r="F295" s="8">
        <v>61748</v>
      </c>
      <c r="G295" s="8"/>
      <c r="H295" s="8"/>
      <c r="I295" s="26"/>
      <c r="J295" s="26"/>
      <c r="K295" s="26"/>
      <c r="L295" s="26"/>
      <c r="M295" s="25"/>
    </row>
    <row r="296" spans="1:13" ht="14.25" customHeight="1">
      <c r="A296" s="48" t="s">
        <v>180</v>
      </c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50"/>
    </row>
    <row r="297" spans="1:13" ht="12" customHeight="1">
      <c r="A297" s="8"/>
      <c r="B297" s="8" t="s">
        <v>174</v>
      </c>
      <c r="C297" s="8"/>
      <c r="D297" s="8"/>
      <c r="E297" s="8"/>
      <c r="F297" s="8">
        <v>66600</v>
      </c>
      <c r="G297" s="8"/>
      <c r="H297" s="8"/>
      <c r="I297" s="26"/>
      <c r="J297" s="26"/>
      <c r="K297" s="26"/>
      <c r="L297" s="26"/>
      <c r="M297" s="25"/>
    </row>
    <row r="298" spans="1:13" ht="12" customHeight="1">
      <c r="A298" s="48" t="s">
        <v>172</v>
      </c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50"/>
    </row>
    <row r="299" spans="1:13" ht="12" customHeight="1">
      <c r="A299" s="8"/>
      <c r="B299" s="8" t="s">
        <v>174</v>
      </c>
      <c r="C299" s="8"/>
      <c r="D299" s="8"/>
      <c r="E299" s="8"/>
      <c r="F299" s="8">
        <v>292128</v>
      </c>
      <c r="G299" s="8"/>
      <c r="H299" s="8"/>
      <c r="I299" s="26"/>
      <c r="J299" s="26"/>
      <c r="K299" s="26"/>
      <c r="L299" s="26"/>
      <c r="M299" s="25"/>
    </row>
    <row r="300" spans="1:13" ht="12" customHeight="1">
      <c r="A300" s="48" t="s">
        <v>182</v>
      </c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50"/>
    </row>
    <row r="301" spans="1:13" ht="12" customHeight="1">
      <c r="A301" s="8"/>
      <c r="B301" s="8" t="s">
        <v>174</v>
      </c>
      <c r="C301" s="8"/>
      <c r="D301" s="8"/>
      <c r="E301" s="8"/>
      <c r="F301" s="8">
        <v>54400</v>
      </c>
      <c r="G301" s="8"/>
      <c r="H301" s="8"/>
      <c r="I301" s="26"/>
      <c r="J301" s="26"/>
      <c r="K301" s="26"/>
      <c r="L301" s="26"/>
      <c r="M301" s="25"/>
    </row>
    <row r="302" spans="1:13" ht="12" customHeight="1">
      <c r="A302" s="48" t="s">
        <v>228</v>
      </c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50"/>
    </row>
    <row r="303" spans="1:13" ht="12" customHeight="1">
      <c r="A303" s="8"/>
      <c r="B303" s="8" t="s">
        <v>174</v>
      </c>
      <c r="C303" s="8"/>
      <c r="D303" s="8"/>
      <c r="E303" s="8"/>
      <c r="F303" s="8">
        <v>13900</v>
      </c>
      <c r="G303" s="8"/>
      <c r="H303" s="8"/>
      <c r="I303" s="26"/>
      <c r="J303" s="26"/>
      <c r="K303" s="26"/>
      <c r="L303" s="26"/>
      <c r="M303" s="25"/>
    </row>
    <row r="304" spans="1:13" ht="12" customHeight="1">
      <c r="A304" s="48" t="s">
        <v>229</v>
      </c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50"/>
    </row>
    <row r="305" spans="1:13" ht="12" customHeight="1">
      <c r="A305" s="8"/>
      <c r="B305" s="8" t="s">
        <v>174</v>
      </c>
      <c r="C305" s="8"/>
      <c r="D305" s="8"/>
      <c r="E305" s="8"/>
      <c r="F305" s="8">
        <v>41744</v>
      </c>
      <c r="G305" s="8"/>
      <c r="H305" s="8"/>
      <c r="I305" s="26"/>
      <c r="J305" s="26"/>
      <c r="K305" s="26"/>
      <c r="L305" s="26"/>
      <c r="M305" s="25"/>
    </row>
    <row r="306" spans="1:13" ht="12" customHeight="1">
      <c r="A306" s="48" t="s">
        <v>230</v>
      </c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50"/>
    </row>
    <row r="307" spans="1:13" ht="12" customHeight="1">
      <c r="A307" s="8"/>
      <c r="B307" s="8" t="s">
        <v>174</v>
      </c>
      <c r="C307" s="8"/>
      <c r="D307" s="8"/>
      <c r="E307" s="8"/>
      <c r="F307" s="8">
        <v>79882</v>
      </c>
      <c r="G307" s="8"/>
      <c r="H307" s="8"/>
      <c r="I307" s="26"/>
      <c r="J307" s="26"/>
      <c r="K307" s="26"/>
      <c r="L307" s="26"/>
      <c r="M307" s="25"/>
    </row>
    <row r="308" spans="1:13" ht="12" customHeight="1">
      <c r="A308" s="8"/>
      <c r="B308" s="8"/>
      <c r="C308" s="8"/>
      <c r="D308" s="8"/>
      <c r="E308" s="8"/>
      <c r="F308" s="8"/>
      <c r="G308" s="8"/>
      <c r="H308" s="8"/>
      <c r="I308" s="26"/>
      <c r="J308" s="26"/>
      <c r="K308" s="26"/>
      <c r="L308" s="26"/>
      <c r="M308" s="25"/>
    </row>
    <row r="309" spans="1:13" ht="15">
      <c r="A309" s="8" t="s">
        <v>13</v>
      </c>
      <c r="B309" s="8" t="s">
        <v>175</v>
      </c>
      <c r="C309" s="8" t="s">
        <v>13</v>
      </c>
      <c r="D309" s="8">
        <f>D281+D283+D285+D287</f>
        <v>1065828</v>
      </c>
      <c r="E309" s="8" t="s">
        <v>13</v>
      </c>
      <c r="F309" s="8">
        <f>F281+F283+F285+F287+F289+F291+F293+F295+F297+F299+F301+F303+F305+F307</f>
        <v>1369181</v>
      </c>
      <c r="G309" s="8" t="s">
        <v>13</v>
      </c>
      <c r="H309" s="8">
        <f>H281+H283+H285+H287+H289+H291+H293+H295+H297+H299+H301</f>
        <v>0</v>
      </c>
      <c r="I309" s="8" t="s">
        <v>13</v>
      </c>
      <c r="J309" s="8" t="s">
        <v>13</v>
      </c>
      <c r="K309" s="8" t="s">
        <v>13</v>
      </c>
      <c r="L309" s="8" t="s">
        <v>13</v>
      </c>
      <c r="M309" s="8" t="s">
        <v>13</v>
      </c>
    </row>
    <row r="310" ht="2.25" customHeight="1" hidden="1"/>
    <row r="311" ht="15" hidden="1"/>
    <row r="312" spans="1:10" ht="30" customHeight="1">
      <c r="A312" s="60" t="s">
        <v>41</v>
      </c>
      <c r="B312" s="60"/>
      <c r="C312" s="60"/>
      <c r="D312" s="60"/>
      <c r="E312" s="60"/>
      <c r="F312" s="60"/>
      <c r="G312" s="60"/>
      <c r="H312" s="60"/>
      <c r="I312" s="60"/>
      <c r="J312" s="60"/>
    </row>
    <row r="313" spans="1:10" ht="15">
      <c r="A313" s="60" t="s">
        <v>218</v>
      </c>
      <c r="B313" s="60"/>
      <c r="C313" s="60"/>
      <c r="D313" s="60"/>
      <c r="E313" s="60"/>
      <c r="F313" s="60"/>
      <c r="G313" s="60"/>
      <c r="H313" s="60"/>
      <c r="I313" s="60"/>
      <c r="J313" s="60"/>
    </row>
    <row r="314" spans="1:10" ht="15">
      <c r="A314" s="60" t="s">
        <v>219</v>
      </c>
      <c r="B314" s="60"/>
      <c r="C314" s="60"/>
      <c r="D314" s="60"/>
      <c r="E314" s="60"/>
      <c r="F314" s="60"/>
      <c r="G314" s="60"/>
      <c r="H314" s="60"/>
      <c r="I314" s="60"/>
      <c r="J314" s="60"/>
    </row>
    <row r="315" ht="8.25" customHeight="1">
      <c r="A315" s="5" t="s">
        <v>7</v>
      </c>
    </row>
    <row r="316" ht="15" hidden="1"/>
    <row r="317" ht="15" hidden="1"/>
    <row r="318" spans="1:10" ht="72.75" customHeight="1">
      <c r="A318" s="59" t="s">
        <v>42</v>
      </c>
      <c r="B318" s="59" t="s">
        <v>9</v>
      </c>
      <c r="C318" s="59" t="s">
        <v>43</v>
      </c>
      <c r="D318" s="59" t="s">
        <v>76</v>
      </c>
      <c r="E318" s="59" t="s">
        <v>44</v>
      </c>
      <c r="F318" s="59" t="s">
        <v>45</v>
      </c>
      <c r="G318" s="59" t="s">
        <v>77</v>
      </c>
      <c r="H318" s="59" t="s">
        <v>46</v>
      </c>
      <c r="I318" s="59"/>
      <c r="J318" s="59" t="s">
        <v>78</v>
      </c>
    </row>
    <row r="319" spans="1:10" ht="30">
      <c r="A319" s="59"/>
      <c r="B319" s="59"/>
      <c r="C319" s="59"/>
      <c r="D319" s="59"/>
      <c r="E319" s="59"/>
      <c r="F319" s="59"/>
      <c r="G319" s="59"/>
      <c r="H319" s="8" t="s">
        <v>47</v>
      </c>
      <c r="I319" s="8" t="s">
        <v>48</v>
      </c>
      <c r="J319" s="59"/>
    </row>
    <row r="320" spans="1:10" ht="15">
      <c r="A320" s="8">
        <v>1</v>
      </c>
      <c r="B320" s="8">
        <v>2</v>
      </c>
      <c r="C320" s="8">
        <v>3</v>
      </c>
      <c r="D320" s="8">
        <v>4</v>
      </c>
      <c r="E320" s="8">
        <v>5</v>
      </c>
      <c r="F320" s="8">
        <v>6</v>
      </c>
      <c r="G320" s="8">
        <v>7</v>
      </c>
      <c r="H320" s="8">
        <v>8</v>
      </c>
      <c r="I320" s="8">
        <v>9</v>
      </c>
      <c r="J320" s="8">
        <v>10</v>
      </c>
    </row>
    <row r="321" spans="1:10" ht="30">
      <c r="A321" s="9">
        <v>2100</v>
      </c>
      <c r="B321" s="9" t="s">
        <v>85</v>
      </c>
      <c r="C321" s="9">
        <f>C322+C323</f>
        <v>5819190</v>
      </c>
      <c r="D321" s="9">
        <f>D322+D323</f>
        <v>5819189</v>
      </c>
      <c r="E321" s="8"/>
      <c r="F321" s="8"/>
      <c r="G321" s="8"/>
      <c r="H321" s="8"/>
      <c r="I321" s="8"/>
      <c r="J321" s="8">
        <f>D321+F321</f>
        <v>5819189</v>
      </c>
    </row>
    <row r="322" spans="1:10" ht="15">
      <c r="A322" s="9">
        <v>2111</v>
      </c>
      <c r="B322" s="9" t="s">
        <v>86</v>
      </c>
      <c r="C322" s="9">
        <v>4770400</v>
      </c>
      <c r="D322" s="9">
        <v>4770399</v>
      </c>
      <c r="E322" s="8"/>
      <c r="F322" s="8"/>
      <c r="G322" s="8"/>
      <c r="H322" s="8"/>
      <c r="I322" s="8"/>
      <c r="J322" s="8">
        <f aca="true" t="shared" si="15" ref="J322:J338">D322+F322</f>
        <v>4770399</v>
      </c>
    </row>
    <row r="323" spans="1:10" ht="15">
      <c r="A323" s="9">
        <v>2120</v>
      </c>
      <c r="B323" s="9" t="s">
        <v>87</v>
      </c>
      <c r="C323" s="9">
        <v>1048790</v>
      </c>
      <c r="D323" s="9">
        <v>1048790</v>
      </c>
      <c r="E323" s="8"/>
      <c r="F323" s="8"/>
      <c r="G323" s="8"/>
      <c r="H323" s="8"/>
      <c r="I323" s="8"/>
      <c r="J323" s="8">
        <f t="shared" si="15"/>
        <v>1048790</v>
      </c>
    </row>
    <row r="324" spans="1:10" ht="15">
      <c r="A324" s="9">
        <v>2200</v>
      </c>
      <c r="B324" s="9" t="s">
        <v>88</v>
      </c>
      <c r="C324" s="9">
        <f aca="true" t="shared" si="16" ref="C324:H324">C325+C326+C327+C328+C334</f>
        <v>2270180</v>
      </c>
      <c r="D324" s="9">
        <f t="shared" si="16"/>
        <v>1947249</v>
      </c>
      <c r="E324" s="9">
        <f t="shared" si="16"/>
        <v>1656</v>
      </c>
      <c r="F324" s="9">
        <f t="shared" si="16"/>
        <v>0</v>
      </c>
      <c r="G324" s="9">
        <f t="shared" si="16"/>
        <v>0</v>
      </c>
      <c r="H324" s="9">
        <f t="shared" si="16"/>
        <v>1656</v>
      </c>
      <c r="I324" s="9"/>
      <c r="J324" s="8">
        <f t="shared" si="15"/>
        <v>1947249</v>
      </c>
    </row>
    <row r="325" spans="1:10" ht="30">
      <c r="A325" s="9">
        <v>2210</v>
      </c>
      <c r="B325" s="9" t="s">
        <v>89</v>
      </c>
      <c r="C325" s="9">
        <v>145430</v>
      </c>
      <c r="D325" s="9">
        <v>145421</v>
      </c>
      <c r="E325" s="8"/>
      <c r="F325" s="8"/>
      <c r="G325" s="8"/>
      <c r="H325" s="8"/>
      <c r="I325" s="8"/>
      <c r="J325" s="8">
        <f t="shared" si="15"/>
        <v>145421</v>
      </c>
    </row>
    <row r="326" spans="1:10" ht="15">
      <c r="A326" s="9">
        <v>2240</v>
      </c>
      <c r="B326" s="9" t="s">
        <v>90</v>
      </c>
      <c r="C326" s="9">
        <v>21000</v>
      </c>
      <c r="D326" s="9">
        <v>20814</v>
      </c>
      <c r="E326" s="8"/>
      <c r="F326" s="8"/>
      <c r="G326" s="8"/>
      <c r="H326" s="8"/>
      <c r="I326" s="8"/>
      <c r="J326" s="8">
        <f t="shared" si="15"/>
        <v>20814</v>
      </c>
    </row>
    <row r="327" spans="1:10" ht="15">
      <c r="A327" s="9">
        <v>2250</v>
      </c>
      <c r="B327" s="9" t="s">
        <v>91</v>
      </c>
      <c r="C327" s="9"/>
      <c r="D327" s="9"/>
      <c r="E327" s="8"/>
      <c r="F327" s="8"/>
      <c r="G327" s="8"/>
      <c r="H327" s="8"/>
      <c r="I327" s="8"/>
      <c r="J327" s="8">
        <f t="shared" si="15"/>
        <v>0</v>
      </c>
    </row>
    <row r="328" spans="1:10" ht="30">
      <c r="A328" s="13">
        <v>2270</v>
      </c>
      <c r="B328" s="9" t="s">
        <v>92</v>
      </c>
      <c r="C328" s="13">
        <f aca="true" t="shared" si="17" ref="C328:H328">C329+C330+C331</f>
        <v>2103750</v>
      </c>
      <c r="D328" s="13">
        <f t="shared" si="17"/>
        <v>1781014</v>
      </c>
      <c r="E328" s="13">
        <f t="shared" si="17"/>
        <v>1656</v>
      </c>
      <c r="F328" s="13">
        <f t="shared" si="17"/>
        <v>0</v>
      </c>
      <c r="G328" s="13">
        <f t="shared" si="17"/>
        <v>0</v>
      </c>
      <c r="H328" s="13">
        <f t="shared" si="17"/>
        <v>1656</v>
      </c>
      <c r="I328" s="13"/>
      <c r="J328" s="8">
        <f t="shared" si="15"/>
        <v>1781014</v>
      </c>
    </row>
    <row r="329" spans="1:10" ht="15">
      <c r="A329" s="13">
        <v>2271</v>
      </c>
      <c r="B329" s="9" t="s">
        <v>93</v>
      </c>
      <c r="C329" s="8">
        <v>1855700</v>
      </c>
      <c r="D329" s="8">
        <v>1540871</v>
      </c>
      <c r="E329" s="8"/>
      <c r="F329" s="8"/>
      <c r="G329" s="8"/>
      <c r="H329" s="8"/>
      <c r="I329" s="8"/>
      <c r="J329" s="8">
        <f t="shared" si="15"/>
        <v>1540871</v>
      </c>
    </row>
    <row r="330" spans="1:10" ht="15">
      <c r="A330" s="13">
        <v>2272</v>
      </c>
      <c r="B330" s="9" t="s">
        <v>95</v>
      </c>
      <c r="C330" s="8">
        <v>69150</v>
      </c>
      <c r="D330" s="8">
        <v>63614</v>
      </c>
      <c r="E330" s="8"/>
      <c r="F330" s="8"/>
      <c r="G330" s="8"/>
      <c r="H330" s="8"/>
      <c r="I330" s="8"/>
      <c r="J330" s="8">
        <f t="shared" si="15"/>
        <v>63614</v>
      </c>
    </row>
    <row r="331" spans="1:10" ht="15">
      <c r="A331" s="13">
        <v>2273</v>
      </c>
      <c r="B331" s="9" t="s">
        <v>94</v>
      </c>
      <c r="C331" s="8">
        <v>178900</v>
      </c>
      <c r="D331" s="8">
        <v>176529</v>
      </c>
      <c r="E331" s="8">
        <v>1656</v>
      </c>
      <c r="F331" s="8"/>
      <c r="G331" s="8"/>
      <c r="H331" s="8">
        <v>1656</v>
      </c>
      <c r="I331" s="8"/>
      <c r="J331" s="8">
        <f t="shared" si="15"/>
        <v>176529</v>
      </c>
    </row>
    <row r="332" spans="1:10" ht="26.25" customHeight="1">
      <c r="A332" s="13">
        <v>2275</v>
      </c>
      <c r="B332" s="9" t="s">
        <v>169</v>
      </c>
      <c r="C332" s="8"/>
      <c r="D332" s="8"/>
      <c r="E332" s="8"/>
      <c r="F332" s="8"/>
      <c r="G332" s="8"/>
      <c r="H332" s="8"/>
      <c r="I332" s="8"/>
      <c r="J332" s="8"/>
    </row>
    <row r="333" spans="1:10" ht="15">
      <c r="A333" s="13">
        <v>2730</v>
      </c>
      <c r="B333" s="9" t="s">
        <v>96</v>
      </c>
      <c r="C333" s="8"/>
      <c r="D333" s="8"/>
      <c r="E333" s="8"/>
      <c r="F333" s="8"/>
      <c r="G333" s="8"/>
      <c r="H333" s="8"/>
      <c r="I333" s="8"/>
      <c r="J333" s="8">
        <f t="shared" si="15"/>
        <v>0</v>
      </c>
    </row>
    <row r="334" spans="1:10" ht="45" hidden="1">
      <c r="A334" s="13">
        <v>2282</v>
      </c>
      <c r="B334" s="9" t="s">
        <v>97</v>
      </c>
      <c r="C334" s="8"/>
      <c r="D334" s="8"/>
      <c r="E334" s="8"/>
      <c r="F334" s="8"/>
      <c r="G334" s="8"/>
      <c r="H334" s="8"/>
      <c r="I334" s="8"/>
      <c r="J334" s="8"/>
    </row>
    <row r="335" spans="1:10" ht="15" hidden="1">
      <c r="A335" s="13">
        <v>2800</v>
      </c>
      <c r="B335" s="9" t="s">
        <v>117</v>
      </c>
      <c r="C335" s="8"/>
      <c r="D335" s="8"/>
      <c r="E335" s="8"/>
      <c r="F335" s="8"/>
      <c r="G335" s="8"/>
      <c r="H335" s="8"/>
      <c r="I335" s="8"/>
      <c r="J335" s="8"/>
    </row>
    <row r="336" spans="1:10" ht="45" hidden="1">
      <c r="A336" s="13">
        <v>3110</v>
      </c>
      <c r="B336" s="9" t="s">
        <v>98</v>
      </c>
      <c r="C336" s="8"/>
      <c r="D336" s="8"/>
      <c r="E336" s="8"/>
      <c r="F336" s="8"/>
      <c r="G336" s="8"/>
      <c r="H336" s="8"/>
      <c r="I336" s="8"/>
      <c r="J336" s="8"/>
    </row>
    <row r="337" spans="1:10" ht="15">
      <c r="A337" s="13">
        <v>3132</v>
      </c>
      <c r="B337" s="9" t="s">
        <v>99</v>
      </c>
      <c r="C337" s="8"/>
      <c r="D337" s="8"/>
      <c r="E337" s="8"/>
      <c r="F337" s="8"/>
      <c r="G337" s="8"/>
      <c r="H337" s="8"/>
      <c r="I337" s="8"/>
      <c r="J337" s="8">
        <f t="shared" si="15"/>
        <v>0</v>
      </c>
    </row>
    <row r="338" spans="1:10" ht="15">
      <c r="A338" s="8" t="s">
        <v>13</v>
      </c>
      <c r="B338" s="8" t="s">
        <v>17</v>
      </c>
      <c r="C338" s="8">
        <f aca="true" t="shared" si="18" ref="C338:H338">C321+C324+C333+C336+C337</f>
        <v>8089370</v>
      </c>
      <c r="D338" s="8">
        <f t="shared" si="18"/>
        <v>7766438</v>
      </c>
      <c r="E338" s="8">
        <f t="shared" si="18"/>
        <v>1656</v>
      </c>
      <c r="F338" s="8">
        <f t="shared" si="18"/>
        <v>0</v>
      </c>
      <c r="G338" s="8">
        <f t="shared" si="18"/>
        <v>0</v>
      </c>
      <c r="H338" s="8">
        <f t="shared" si="18"/>
        <v>1656</v>
      </c>
      <c r="I338" s="8"/>
      <c r="J338" s="8">
        <f t="shared" si="15"/>
        <v>7766438</v>
      </c>
    </row>
    <row r="339" ht="15" hidden="1"/>
    <row r="340" ht="15" hidden="1"/>
    <row r="341" spans="1:12" ht="15">
      <c r="A341" s="65" t="s">
        <v>221</v>
      </c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</row>
    <row r="342" ht="15">
      <c r="A342" s="5" t="s">
        <v>7</v>
      </c>
    </row>
    <row r="343" ht="15" hidden="1"/>
    <row r="344" ht="15" hidden="1"/>
    <row r="345" spans="1:12" ht="15">
      <c r="A345" s="59" t="s">
        <v>42</v>
      </c>
      <c r="B345" s="59" t="s">
        <v>9</v>
      </c>
      <c r="C345" s="59" t="s">
        <v>111</v>
      </c>
      <c r="D345" s="59"/>
      <c r="E345" s="59"/>
      <c r="F345" s="59"/>
      <c r="G345" s="59"/>
      <c r="H345" s="59" t="s">
        <v>112</v>
      </c>
      <c r="I345" s="59"/>
      <c r="J345" s="59"/>
      <c r="K345" s="59"/>
      <c r="L345" s="59"/>
    </row>
    <row r="346" spans="1:12" ht="119.25" customHeight="1">
      <c r="A346" s="59"/>
      <c r="B346" s="59"/>
      <c r="C346" s="59" t="s">
        <v>49</v>
      </c>
      <c r="D346" s="59" t="s">
        <v>50</v>
      </c>
      <c r="E346" s="59" t="s">
        <v>51</v>
      </c>
      <c r="F346" s="59"/>
      <c r="G346" s="59" t="s">
        <v>79</v>
      </c>
      <c r="H346" s="59" t="s">
        <v>52</v>
      </c>
      <c r="I346" s="59" t="s">
        <v>80</v>
      </c>
      <c r="J346" s="59" t="s">
        <v>51</v>
      </c>
      <c r="K346" s="59"/>
      <c r="L346" s="59" t="s">
        <v>81</v>
      </c>
    </row>
    <row r="347" spans="1:12" ht="30">
      <c r="A347" s="59"/>
      <c r="B347" s="59"/>
      <c r="C347" s="59"/>
      <c r="D347" s="59"/>
      <c r="E347" s="8" t="s">
        <v>47</v>
      </c>
      <c r="F347" s="8" t="s">
        <v>48</v>
      </c>
      <c r="G347" s="59"/>
      <c r="H347" s="59"/>
      <c r="I347" s="59"/>
      <c r="J347" s="8" t="s">
        <v>47</v>
      </c>
      <c r="K347" s="8" t="s">
        <v>48</v>
      </c>
      <c r="L347" s="59"/>
    </row>
    <row r="348" spans="1:12" ht="15">
      <c r="A348" s="8">
        <v>1</v>
      </c>
      <c r="B348" s="8">
        <v>2</v>
      </c>
      <c r="C348" s="8">
        <v>3</v>
      </c>
      <c r="D348" s="8">
        <v>4</v>
      </c>
      <c r="E348" s="8">
        <v>5</v>
      </c>
      <c r="F348" s="8">
        <v>6</v>
      </c>
      <c r="G348" s="8">
        <v>7</v>
      </c>
      <c r="H348" s="8">
        <v>8</v>
      </c>
      <c r="I348" s="8">
        <v>9</v>
      </c>
      <c r="J348" s="8">
        <v>10</v>
      </c>
      <c r="K348" s="8">
        <v>11</v>
      </c>
      <c r="L348" s="8">
        <v>12</v>
      </c>
    </row>
    <row r="349" spans="1:12" ht="30">
      <c r="A349" s="9">
        <v>2100</v>
      </c>
      <c r="B349" s="9" t="s">
        <v>85</v>
      </c>
      <c r="C349" s="9">
        <f>C350+C351</f>
        <v>7507314</v>
      </c>
      <c r="D349" s="8"/>
      <c r="E349" s="8"/>
      <c r="F349" s="8" t="s">
        <v>13</v>
      </c>
      <c r="G349" s="8">
        <f>C349-E349</f>
        <v>7507314</v>
      </c>
      <c r="H349" s="9">
        <f>H350+H351</f>
        <v>8717003</v>
      </c>
      <c r="I349" s="8"/>
      <c r="J349" s="8"/>
      <c r="K349" s="8" t="s">
        <v>13</v>
      </c>
      <c r="L349" s="8">
        <f>H349-J349</f>
        <v>8717003</v>
      </c>
    </row>
    <row r="350" spans="1:12" ht="15">
      <c r="A350" s="9">
        <v>2111</v>
      </c>
      <c r="B350" s="9" t="s">
        <v>86</v>
      </c>
      <c r="C350" s="9">
        <v>6145186</v>
      </c>
      <c r="D350" s="8"/>
      <c r="E350" s="8"/>
      <c r="F350" s="8"/>
      <c r="G350" s="8">
        <f aca="true" t="shared" si="19" ref="G350:G360">C350-E350</f>
        <v>6145186</v>
      </c>
      <c r="H350" s="9">
        <v>7146400</v>
      </c>
      <c r="I350" s="8"/>
      <c r="J350" s="8"/>
      <c r="K350" s="8"/>
      <c r="L350" s="8">
        <f aca="true" t="shared" si="20" ref="L350:L360">H350-J350</f>
        <v>7146400</v>
      </c>
    </row>
    <row r="351" spans="1:12" ht="15">
      <c r="A351" s="9">
        <v>2120</v>
      </c>
      <c r="B351" s="9" t="s">
        <v>87</v>
      </c>
      <c r="C351" s="9">
        <v>1362128</v>
      </c>
      <c r="D351" s="8"/>
      <c r="E351" s="8"/>
      <c r="F351" s="8"/>
      <c r="G351" s="8">
        <f t="shared" si="19"/>
        <v>1362128</v>
      </c>
      <c r="H351" s="9">
        <v>1570603</v>
      </c>
      <c r="I351" s="8"/>
      <c r="J351" s="8"/>
      <c r="K351" s="8"/>
      <c r="L351" s="8">
        <f t="shared" si="20"/>
        <v>1570603</v>
      </c>
    </row>
    <row r="352" spans="1:12" ht="15">
      <c r="A352" s="9">
        <v>2200</v>
      </c>
      <c r="B352" s="9" t="s">
        <v>88</v>
      </c>
      <c r="C352" s="9">
        <f>C353+C354+C355+C356+C362+C366</f>
        <v>2043941</v>
      </c>
      <c r="D352" s="9">
        <f>D353+D354+D355+D356+D362</f>
        <v>0</v>
      </c>
      <c r="E352" s="9">
        <f>E353+E354+E355+E356+E362</f>
        <v>0</v>
      </c>
      <c r="F352" s="8"/>
      <c r="G352" s="8">
        <f>C352-E352</f>
        <v>2043941</v>
      </c>
      <c r="H352" s="9">
        <f>H353+H354+H355+H356+H362</f>
        <v>1965330</v>
      </c>
      <c r="I352" s="8"/>
      <c r="J352" s="8"/>
      <c r="K352" s="8"/>
      <c r="L352" s="8">
        <f>H352-J352</f>
        <v>1965330</v>
      </c>
    </row>
    <row r="353" spans="1:12" ht="30">
      <c r="A353" s="9">
        <v>2210</v>
      </c>
      <c r="B353" s="9" t="s">
        <v>89</v>
      </c>
      <c r="C353" s="9">
        <v>230698</v>
      </c>
      <c r="D353" s="8"/>
      <c r="E353" s="8"/>
      <c r="F353" s="8"/>
      <c r="G353" s="8">
        <f t="shared" si="19"/>
        <v>230698</v>
      </c>
      <c r="H353" s="9">
        <f>233600-100000</f>
        <v>133600</v>
      </c>
      <c r="I353" s="8"/>
      <c r="J353" s="8"/>
      <c r="K353" s="8"/>
      <c r="L353" s="8">
        <f t="shared" si="20"/>
        <v>133600</v>
      </c>
    </row>
    <row r="354" spans="1:12" ht="15">
      <c r="A354" s="9">
        <v>2240</v>
      </c>
      <c r="B354" s="9" t="s">
        <v>90</v>
      </c>
      <c r="C354" s="9">
        <v>38380</v>
      </c>
      <c r="D354" s="8"/>
      <c r="E354" s="8"/>
      <c r="F354" s="8"/>
      <c r="G354" s="8">
        <f t="shared" si="19"/>
        <v>38380</v>
      </c>
      <c r="H354" s="9">
        <v>62800</v>
      </c>
      <c r="I354" s="8"/>
      <c r="J354" s="8"/>
      <c r="K354" s="8"/>
      <c r="L354" s="8">
        <f t="shared" si="20"/>
        <v>62800</v>
      </c>
    </row>
    <row r="355" spans="1:12" ht="15">
      <c r="A355" s="9">
        <v>2250</v>
      </c>
      <c r="B355" s="9" t="s">
        <v>91</v>
      </c>
      <c r="C355" s="9">
        <v>7320</v>
      </c>
      <c r="D355" s="8"/>
      <c r="E355" s="8"/>
      <c r="F355" s="8"/>
      <c r="G355" s="8">
        <f t="shared" si="19"/>
        <v>7320</v>
      </c>
      <c r="H355" s="9">
        <v>7700</v>
      </c>
      <c r="I355" s="8"/>
      <c r="J355" s="8"/>
      <c r="K355" s="8"/>
      <c r="L355" s="8">
        <f t="shared" si="20"/>
        <v>7700</v>
      </c>
    </row>
    <row r="356" spans="1:12" ht="30">
      <c r="A356" s="13">
        <v>2270</v>
      </c>
      <c r="B356" s="9" t="s">
        <v>92</v>
      </c>
      <c r="C356" s="13">
        <f>C357+C358+C359+C360</f>
        <v>1764023</v>
      </c>
      <c r="D356" s="13">
        <f>D357+D358+D359</f>
        <v>0</v>
      </c>
      <c r="E356" s="13">
        <f>E357+E358+E359</f>
        <v>0</v>
      </c>
      <c r="F356" s="8"/>
      <c r="G356" s="8">
        <f t="shared" si="19"/>
        <v>1764023</v>
      </c>
      <c r="H356" s="13">
        <f>H357+H358+H359+H360</f>
        <v>1761230</v>
      </c>
      <c r="I356" s="8"/>
      <c r="J356" s="8"/>
      <c r="K356" s="8"/>
      <c r="L356" s="8">
        <f t="shared" si="20"/>
        <v>1761230</v>
      </c>
    </row>
    <row r="357" spans="1:12" ht="15">
      <c r="A357" s="13">
        <v>2271</v>
      </c>
      <c r="B357" s="9" t="s">
        <v>93</v>
      </c>
      <c r="C357" s="8">
        <v>1450000</v>
      </c>
      <c r="D357" s="8"/>
      <c r="E357" s="8"/>
      <c r="F357" s="8"/>
      <c r="G357" s="8">
        <f t="shared" si="19"/>
        <v>1450000</v>
      </c>
      <c r="H357" s="8">
        <f>1609730-140000</f>
        <v>1469730</v>
      </c>
      <c r="I357" s="8"/>
      <c r="J357" s="8"/>
      <c r="K357" s="8"/>
      <c r="L357" s="8">
        <f t="shared" si="20"/>
        <v>1469730</v>
      </c>
    </row>
    <row r="358" spans="1:12" ht="15">
      <c r="A358" s="13">
        <v>2272</v>
      </c>
      <c r="B358" s="9" t="s">
        <v>95</v>
      </c>
      <c r="C358" s="8">
        <v>87043</v>
      </c>
      <c r="D358" s="8"/>
      <c r="E358" s="8"/>
      <c r="F358" s="8"/>
      <c r="G358" s="8">
        <f t="shared" si="19"/>
        <v>87043</v>
      </c>
      <c r="H358" s="8">
        <v>86400</v>
      </c>
      <c r="I358" s="8"/>
      <c r="J358" s="8"/>
      <c r="K358" s="8"/>
      <c r="L358" s="8">
        <f t="shared" si="20"/>
        <v>86400</v>
      </c>
    </row>
    <row r="359" spans="1:12" ht="15">
      <c r="A359" s="13">
        <v>2273</v>
      </c>
      <c r="B359" s="9" t="s">
        <v>94</v>
      </c>
      <c r="C359" s="8">
        <v>208000</v>
      </c>
      <c r="D359" s="8"/>
      <c r="E359" s="8"/>
      <c r="F359" s="8"/>
      <c r="G359" s="8">
        <f t="shared" si="19"/>
        <v>208000</v>
      </c>
      <c r="H359" s="8">
        <v>186200</v>
      </c>
      <c r="I359" s="8"/>
      <c r="J359" s="8"/>
      <c r="K359" s="8"/>
      <c r="L359" s="8">
        <f t="shared" si="20"/>
        <v>186200</v>
      </c>
    </row>
    <row r="360" spans="1:12" ht="29.25" customHeight="1">
      <c r="A360" s="13">
        <v>2275</v>
      </c>
      <c r="B360" s="9" t="s">
        <v>169</v>
      </c>
      <c r="C360" s="8">
        <v>18980</v>
      </c>
      <c r="D360" s="8"/>
      <c r="E360" s="8"/>
      <c r="F360" s="8"/>
      <c r="G360" s="8">
        <f t="shared" si="19"/>
        <v>18980</v>
      </c>
      <c r="H360" s="8">
        <v>18900</v>
      </c>
      <c r="I360" s="8"/>
      <c r="J360" s="8"/>
      <c r="K360" s="8"/>
      <c r="L360" s="8">
        <f t="shared" si="20"/>
        <v>18900</v>
      </c>
    </row>
    <row r="361" spans="1:12" ht="15" hidden="1">
      <c r="A361" s="13">
        <v>2730</v>
      </c>
      <c r="B361" s="9" t="s">
        <v>96</v>
      </c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45" hidden="1">
      <c r="A362" s="13">
        <v>2282</v>
      </c>
      <c r="B362" s="9" t="s">
        <v>97</v>
      </c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5" hidden="1">
      <c r="A363" s="13">
        <v>2800</v>
      </c>
      <c r="B363" s="9" t="s">
        <v>117</v>
      </c>
      <c r="C363" s="8"/>
      <c r="D363" s="8"/>
      <c r="E363" s="8"/>
      <c r="F363" s="8"/>
      <c r="G363" s="8"/>
      <c r="H363" s="23"/>
      <c r="I363" s="8"/>
      <c r="J363" s="8"/>
      <c r="K363" s="8"/>
      <c r="L363" s="8"/>
    </row>
    <row r="364" spans="1:12" ht="45" hidden="1">
      <c r="A364" s="13">
        <v>3110</v>
      </c>
      <c r="B364" s="9" t="s">
        <v>98</v>
      </c>
      <c r="C364" s="8"/>
      <c r="D364" s="8"/>
      <c r="E364" s="8"/>
      <c r="F364" s="8"/>
      <c r="G364" s="8"/>
      <c r="H364" s="23"/>
      <c r="I364" s="8"/>
      <c r="J364" s="8"/>
      <c r="K364" s="8"/>
      <c r="L364" s="8"/>
    </row>
    <row r="365" spans="1:12" ht="15" hidden="1">
      <c r="A365" s="13">
        <v>3132</v>
      </c>
      <c r="B365" s="9" t="s">
        <v>99</v>
      </c>
      <c r="C365" s="8"/>
      <c r="D365" s="8"/>
      <c r="E365" s="8"/>
      <c r="F365" s="8"/>
      <c r="G365" s="8"/>
      <c r="H365" s="23"/>
      <c r="I365" s="8"/>
      <c r="J365" s="8"/>
      <c r="K365" s="8"/>
      <c r="L365" s="8"/>
    </row>
    <row r="366" spans="1:12" ht="45">
      <c r="A366" s="13">
        <v>2282</v>
      </c>
      <c r="B366" s="9" t="s">
        <v>97</v>
      </c>
      <c r="C366" s="8">
        <v>3520</v>
      </c>
      <c r="D366" s="8"/>
      <c r="E366" s="8"/>
      <c r="F366" s="8"/>
      <c r="G366" s="8"/>
      <c r="H366" s="23"/>
      <c r="I366" s="8"/>
      <c r="J366" s="8"/>
      <c r="K366" s="8"/>
      <c r="L366" s="8"/>
    </row>
    <row r="367" spans="1:12" ht="15">
      <c r="A367" s="8" t="s">
        <v>13</v>
      </c>
      <c r="B367" s="8" t="s">
        <v>17</v>
      </c>
      <c r="C367" s="8">
        <f>C349+C352+C361+C364+C365</f>
        <v>9551255</v>
      </c>
      <c r="D367" s="8">
        <f>D349+D352+D361+D364+D365</f>
        <v>0</v>
      </c>
      <c r="E367" s="8">
        <f>E349+E352+E361+E364+E365</f>
        <v>0</v>
      </c>
      <c r="F367" s="8"/>
      <c r="G367" s="8">
        <f>G349+G352+G361+G364+G365</f>
        <v>9551255</v>
      </c>
      <c r="H367" s="23">
        <f>H349+H352+H361+H364+H365</f>
        <v>10682333</v>
      </c>
      <c r="I367" s="8"/>
      <c r="J367" s="8"/>
      <c r="K367" s="8"/>
      <c r="L367" s="23">
        <f>L349+L352+L361+L364+L365</f>
        <v>10682333</v>
      </c>
    </row>
    <row r="368" ht="15" hidden="1"/>
    <row r="369" ht="15" hidden="1"/>
    <row r="370" spans="1:10" ht="15">
      <c r="A370" s="65" t="s">
        <v>220</v>
      </c>
      <c r="B370" s="65"/>
      <c r="C370" s="65"/>
      <c r="D370" s="65"/>
      <c r="E370" s="65"/>
      <c r="F370" s="65"/>
      <c r="G370" s="65"/>
      <c r="H370" s="65"/>
      <c r="I370" s="65"/>
      <c r="J370" s="5" t="s">
        <v>7</v>
      </c>
    </row>
    <row r="371" ht="15" hidden="1">
      <c r="A371" s="5"/>
    </row>
    <row r="372" ht="0.75" customHeight="1"/>
    <row r="373" ht="15" hidden="1"/>
    <row r="374" spans="1:9" ht="156" customHeight="1">
      <c r="A374" s="8" t="s">
        <v>42</v>
      </c>
      <c r="B374" s="8" t="s">
        <v>9</v>
      </c>
      <c r="C374" s="8" t="s">
        <v>43</v>
      </c>
      <c r="D374" s="8" t="s">
        <v>53</v>
      </c>
      <c r="E374" s="8" t="s">
        <v>222</v>
      </c>
      <c r="F374" s="8" t="s">
        <v>223</v>
      </c>
      <c r="G374" s="8" t="s">
        <v>224</v>
      </c>
      <c r="H374" s="8" t="s">
        <v>54</v>
      </c>
      <c r="I374" s="8" t="s">
        <v>55</v>
      </c>
    </row>
    <row r="375" spans="1:9" ht="15">
      <c r="A375" s="8">
        <v>1</v>
      </c>
      <c r="B375" s="8">
        <v>2</v>
      </c>
      <c r="C375" s="8">
        <v>3</v>
      </c>
      <c r="D375" s="8">
        <v>4</v>
      </c>
      <c r="E375" s="8">
        <v>5</v>
      </c>
      <c r="F375" s="8">
        <v>6</v>
      </c>
      <c r="G375" s="8">
        <v>7</v>
      </c>
      <c r="H375" s="8">
        <v>8</v>
      </c>
      <c r="I375" s="8">
        <v>9</v>
      </c>
    </row>
    <row r="376" spans="1:9" ht="30">
      <c r="A376" s="9">
        <v>2100</v>
      </c>
      <c r="B376" s="9" t="s">
        <v>85</v>
      </c>
      <c r="C376" s="9">
        <f>C377+C378</f>
        <v>5819190</v>
      </c>
      <c r="D376" s="9">
        <f>D377+D378</f>
        <v>5819189</v>
      </c>
      <c r="E376" s="8"/>
      <c r="F376" s="8"/>
      <c r="G376" s="8"/>
      <c r="H376" s="8"/>
      <c r="I376" s="8"/>
    </row>
    <row r="377" spans="1:9" ht="15">
      <c r="A377" s="9">
        <v>2111</v>
      </c>
      <c r="B377" s="9" t="s">
        <v>86</v>
      </c>
      <c r="C377" s="9">
        <v>4770400</v>
      </c>
      <c r="D377" s="9">
        <v>4770399</v>
      </c>
      <c r="E377" s="8"/>
      <c r="F377" s="8"/>
      <c r="G377" s="8"/>
      <c r="H377" s="8"/>
      <c r="I377" s="8"/>
    </row>
    <row r="378" spans="1:9" ht="15">
      <c r="A378" s="9">
        <v>2120</v>
      </c>
      <c r="B378" s="9" t="s">
        <v>87</v>
      </c>
      <c r="C378" s="9">
        <v>1048790</v>
      </c>
      <c r="D378" s="9">
        <v>1048790</v>
      </c>
      <c r="E378" s="8"/>
      <c r="F378" s="8"/>
      <c r="G378" s="8"/>
      <c r="H378" s="8"/>
      <c r="I378" s="8"/>
    </row>
    <row r="379" spans="1:9" ht="15">
      <c r="A379" s="9">
        <v>2200</v>
      </c>
      <c r="B379" s="9" t="s">
        <v>88</v>
      </c>
      <c r="C379" s="9">
        <f>C380+C381+C382+C383+C389</f>
        <v>2270180</v>
      </c>
      <c r="D379" s="9">
        <f>D380+D381+D382+D383+D389</f>
        <v>1947249</v>
      </c>
      <c r="E379" s="8"/>
      <c r="F379" s="8"/>
      <c r="G379" s="8"/>
      <c r="H379" s="8"/>
      <c r="I379" s="8"/>
    </row>
    <row r="380" spans="1:9" ht="30">
      <c r="A380" s="9">
        <v>2210</v>
      </c>
      <c r="B380" s="9" t="s">
        <v>89</v>
      </c>
      <c r="C380" s="9">
        <v>145430</v>
      </c>
      <c r="D380" s="9">
        <v>145421</v>
      </c>
      <c r="E380" s="8"/>
      <c r="F380" s="8"/>
      <c r="G380" s="8"/>
      <c r="H380" s="8"/>
      <c r="I380" s="8"/>
    </row>
    <row r="381" spans="1:9" ht="15">
      <c r="A381" s="9">
        <v>2240</v>
      </c>
      <c r="B381" s="9" t="s">
        <v>90</v>
      </c>
      <c r="C381" s="9">
        <v>21000</v>
      </c>
      <c r="D381" s="9">
        <v>20814</v>
      </c>
      <c r="E381" s="8"/>
      <c r="F381" s="8"/>
      <c r="G381" s="8"/>
      <c r="H381" s="8"/>
      <c r="I381" s="8"/>
    </row>
    <row r="382" spans="1:9" ht="15">
      <c r="A382" s="9">
        <v>2250</v>
      </c>
      <c r="B382" s="9" t="s">
        <v>91</v>
      </c>
      <c r="C382" s="9"/>
      <c r="D382" s="9"/>
      <c r="E382" s="8"/>
      <c r="F382" s="8"/>
      <c r="G382" s="8"/>
      <c r="H382" s="8"/>
      <c r="I382" s="8"/>
    </row>
    <row r="383" spans="1:9" ht="20.25" customHeight="1">
      <c r="A383" s="13">
        <v>2270</v>
      </c>
      <c r="B383" s="9" t="s">
        <v>92</v>
      </c>
      <c r="C383" s="13">
        <f>C384+C385+C386</f>
        <v>2103750</v>
      </c>
      <c r="D383" s="13">
        <f>D384+D385+D386</f>
        <v>1781014</v>
      </c>
      <c r="E383" s="8"/>
      <c r="F383" s="8"/>
      <c r="G383" s="8"/>
      <c r="H383" s="8"/>
      <c r="I383" s="8"/>
    </row>
    <row r="384" spans="1:9" ht="15">
      <c r="A384" s="13">
        <v>2271</v>
      </c>
      <c r="B384" s="9" t="s">
        <v>93</v>
      </c>
      <c r="C384" s="8">
        <v>1855700</v>
      </c>
      <c r="D384" s="8">
        <v>1540871</v>
      </c>
      <c r="E384" s="8"/>
      <c r="F384" s="8"/>
      <c r="G384" s="8"/>
      <c r="H384" s="8"/>
      <c r="I384" s="8"/>
    </row>
    <row r="385" spans="1:9" ht="15">
      <c r="A385" s="13">
        <v>2272</v>
      </c>
      <c r="B385" s="9" t="s">
        <v>95</v>
      </c>
      <c r="C385" s="8">
        <v>69150</v>
      </c>
      <c r="D385" s="8">
        <v>63614</v>
      </c>
      <c r="E385" s="8"/>
      <c r="F385" s="8"/>
      <c r="G385" s="8"/>
      <c r="H385" s="8"/>
      <c r="I385" s="8"/>
    </row>
    <row r="386" spans="1:9" ht="15">
      <c r="A386" s="13">
        <v>2273</v>
      </c>
      <c r="B386" s="9" t="s">
        <v>94</v>
      </c>
      <c r="C386" s="8">
        <v>178900</v>
      </c>
      <c r="D386" s="8">
        <v>176529</v>
      </c>
      <c r="E386" s="8"/>
      <c r="F386" s="8"/>
      <c r="G386" s="8"/>
      <c r="H386" s="8"/>
      <c r="I386" s="8"/>
    </row>
    <row r="387" spans="1:9" ht="30" hidden="1">
      <c r="A387" s="13">
        <v>2275</v>
      </c>
      <c r="B387" s="9" t="s">
        <v>169</v>
      </c>
      <c r="C387" s="8"/>
      <c r="D387" s="8"/>
      <c r="E387" s="8"/>
      <c r="F387" s="8"/>
      <c r="G387" s="8"/>
      <c r="H387" s="8"/>
      <c r="I387" s="8"/>
    </row>
    <row r="388" spans="1:9" ht="15" hidden="1">
      <c r="A388" s="13">
        <v>2730</v>
      </c>
      <c r="B388" s="9" t="s">
        <v>96</v>
      </c>
      <c r="C388" s="8"/>
      <c r="D388" s="8"/>
      <c r="E388" s="8"/>
      <c r="F388" s="8"/>
      <c r="G388" s="8"/>
      <c r="H388" s="8"/>
      <c r="I388" s="8"/>
    </row>
    <row r="389" spans="1:9" ht="45" hidden="1">
      <c r="A389" s="13">
        <v>2282</v>
      </c>
      <c r="B389" s="9" t="s">
        <v>97</v>
      </c>
      <c r="C389" s="8"/>
      <c r="D389" s="8"/>
      <c r="E389" s="8"/>
      <c r="F389" s="8"/>
      <c r="G389" s="8"/>
      <c r="H389" s="8"/>
      <c r="I389" s="8"/>
    </row>
    <row r="390" spans="1:9" ht="15" hidden="1">
      <c r="A390" s="13">
        <v>2800</v>
      </c>
      <c r="B390" s="9" t="s">
        <v>117</v>
      </c>
      <c r="C390" s="8"/>
      <c r="D390" s="8"/>
      <c r="E390" s="8"/>
      <c r="F390" s="8"/>
      <c r="G390" s="8"/>
      <c r="H390" s="8"/>
      <c r="I390" s="8"/>
    </row>
    <row r="391" spans="1:9" ht="45" hidden="1">
      <c r="A391" s="13">
        <v>3110</v>
      </c>
      <c r="B391" s="9" t="s">
        <v>98</v>
      </c>
      <c r="C391" s="8"/>
      <c r="D391" s="8"/>
      <c r="E391" s="8"/>
      <c r="F391" s="8"/>
      <c r="G391" s="8"/>
      <c r="H391" s="8"/>
      <c r="I391" s="8"/>
    </row>
    <row r="392" spans="1:9" ht="15">
      <c r="A392" s="13">
        <v>3132</v>
      </c>
      <c r="B392" s="9" t="s">
        <v>99</v>
      </c>
      <c r="C392" s="8"/>
      <c r="D392" s="8"/>
      <c r="E392" s="8"/>
      <c r="F392" s="8"/>
      <c r="G392" s="8"/>
      <c r="H392" s="8"/>
      <c r="I392" s="8"/>
    </row>
    <row r="393" spans="1:9" ht="15">
      <c r="A393" s="8" t="s">
        <v>13</v>
      </c>
      <c r="B393" s="8" t="s">
        <v>17</v>
      </c>
      <c r="C393" s="8">
        <f>C376+C379+C388+C391+C392</f>
        <v>8089370</v>
      </c>
      <c r="D393" s="8">
        <f>D376+D379+D388+D391+D392</f>
        <v>7766438</v>
      </c>
      <c r="E393" s="8"/>
      <c r="F393" s="8"/>
      <c r="G393" s="8"/>
      <c r="H393" s="8"/>
      <c r="I393" s="8"/>
    </row>
    <row r="394" ht="0.75" customHeight="1"/>
    <row r="395" ht="15" hidden="1"/>
    <row r="396" spans="1:9" ht="15">
      <c r="A396" s="63" t="s">
        <v>56</v>
      </c>
      <c r="B396" s="63"/>
      <c r="C396" s="63"/>
      <c r="D396" s="63"/>
      <c r="E396" s="63"/>
      <c r="F396" s="63"/>
      <c r="G396" s="63"/>
      <c r="H396" s="63"/>
      <c r="I396" s="63"/>
    </row>
    <row r="397" spans="1:9" ht="37.5" customHeight="1">
      <c r="A397" s="60" t="s">
        <v>57</v>
      </c>
      <c r="B397" s="60"/>
      <c r="C397" s="60"/>
      <c r="D397" s="60"/>
      <c r="E397" s="60"/>
      <c r="F397" s="60"/>
      <c r="G397" s="60"/>
      <c r="H397" s="60"/>
      <c r="I397" s="60"/>
    </row>
    <row r="398" ht="15" hidden="1"/>
    <row r="399" spans="1:9" ht="15" customHeight="1">
      <c r="A399" s="65" t="s">
        <v>58</v>
      </c>
      <c r="B399" s="65"/>
      <c r="C399" s="7"/>
      <c r="D399" s="11"/>
      <c r="G399" s="64" t="s">
        <v>245</v>
      </c>
      <c r="H399" s="64"/>
      <c r="I399" s="64"/>
    </row>
    <row r="400" spans="1:9" ht="15" customHeight="1">
      <c r="A400" s="4"/>
      <c r="B400" s="12"/>
      <c r="D400" s="7" t="s">
        <v>59</v>
      </c>
      <c r="G400" s="66" t="s">
        <v>60</v>
      </c>
      <c r="H400" s="66"/>
      <c r="I400" s="66"/>
    </row>
    <row r="401" spans="1:9" ht="15" customHeight="1">
      <c r="A401" s="65" t="s">
        <v>61</v>
      </c>
      <c r="B401" s="65"/>
      <c r="C401" s="7"/>
      <c r="D401" s="11"/>
      <c r="G401" s="64" t="s">
        <v>241</v>
      </c>
      <c r="H401" s="64"/>
      <c r="I401" s="64"/>
    </row>
    <row r="402" spans="1:9" ht="15">
      <c r="A402" s="6"/>
      <c r="B402" s="7"/>
      <c r="C402" s="7"/>
      <c r="D402" s="7" t="s">
        <v>59</v>
      </c>
      <c r="G402" s="61" t="s">
        <v>60</v>
      </c>
      <c r="H402" s="61"/>
      <c r="I402" s="61"/>
    </row>
  </sheetData>
  <sheetProtection/>
  <mergeCells count="208">
    <mergeCell ref="A304:M304"/>
    <mergeCell ref="A306:M306"/>
    <mergeCell ref="G11:N11"/>
    <mergeCell ref="B153:N153"/>
    <mergeCell ref="K26:N26"/>
    <mergeCell ref="A298:M298"/>
    <mergeCell ref="B151:N151"/>
    <mergeCell ref="A296:M296"/>
    <mergeCell ref="A37:J37"/>
    <mergeCell ref="O11:P11"/>
    <mergeCell ref="C12:D12"/>
    <mergeCell ref="E12:F12"/>
    <mergeCell ref="G12:N12"/>
    <mergeCell ref="O12:P12"/>
    <mergeCell ref="A302:M302"/>
    <mergeCell ref="A51:N51"/>
    <mergeCell ref="A40:A41"/>
    <mergeCell ref="B40:B41"/>
    <mergeCell ref="C40:F40"/>
    <mergeCell ref="G40:J40"/>
    <mergeCell ref="A10:J10"/>
    <mergeCell ref="K10:N10"/>
    <mergeCell ref="C11:D11"/>
    <mergeCell ref="E11:F11"/>
    <mergeCell ref="A14:P14"/>
    <mergeCell ref="A86:J86"/>
    <mergeCell ref="A21:P21"/>
    <mergeCell ref="A22:P22"/>
    <mergeCell ref="A15:P15"/>
    <mergeCell ref="A52:N52"/>
    <mergeCell ref="A17:P17"/>
    <mergeCell ref="A19:P19"/>
    <mergeCell ref="A18:P18"/>
    <mergeCell ref="A20:P20"/>
    <mergeCell ref="A6:P6"/>
    <mergeCell ref="O7:P7"/>
    <mergeCell ref="O8:P8"/>
    <mergeCell ref="O9:P9"/>
    <mergeCell ref="K7:N7"/>
    <mergeCell ref="A8:J8"/>
    <mergeCell ref="K8:N8"/>
    <mergeCell ref="A9:J9"/>
    <mergeCell ref="K9:N9"/>
    <mergeCell ref="O10:P10"/>
    <mergeCell ref="A7:J7"/>
    <mergeCell ref="A80:A81"/>
    <mergeCell ref="A54:A55"/>
    <mergeCell ref="B54:B55"/>
    <mergeCell ref="C54:F54"/>
    <mergeCell ref="A77:N77"/>
    <mergeCell ref="G54:J54"/>
    <mergeCell ref="K54:N54"/>
    <mergeCell ref="A16:P16"/>
    <mergeCell ref="H318:I318"/>
    <mergeCell ref="A314:J314"/>
    <mergeCell ref="J318:J319"/>
    <mergeCell ref="G318:G319"/>
    <mergeCell ref="B318:B319"/>
    <mergeCell ref="C318:C319"/>
    <mergeCell ref="E318:E319"/>
    <mergeCell ref="F318:F319"/>
    <mergeCell ref="D318:D319"/>
    <mergeCell ref="A318:A319"/>
    <mergeCell ref="C266:C267"/>
    <mergeCell ref="G266:I266"/>
    <mergeCell ref="A277:A278"/>
    <mergeCell ref="B277:B278"/>
    <mergeCell ref="C277:C278"/>
    <mergeCell ref="D277:E277"/>
    <mergeCell ref="F277:G277"/>
    <mergeCell ref="H277:I277"/>
    <mergeCell ref="B241:B243"/>
    <mergeCell ref="N242:N243"/>
    <mergeCell ref="O242:O243"/>
    <mergeCell ref="A263:I263"/>
    <mergeCell ref="A266:A267"/>
    <mergeCell ref="I242:J242"/>
    <mergeCell ref="B257:B258"/>
    <mergeCell ref="C257:C258"/>
    <mergeCell ref="D257:F257"/>
    <mergeCell ref="B266:B267"/>
    <mergeCell ref="C241:F241"/>
    <mergeCell ref="P242:P243"/>
    <mergeCell ref="G257:I257"/>
    <mergeCell ref="J257:L257"/>
    <mergeCell ref="A252:L252"/>
    <mergeCell ref="A253:L253"/>
    <mergeCell ref="A254:L254"/>
    <mergeCell ref="A255:L255"/>
    <mergeCell ref="A257:A258"/>
    <mergeCell ref="L242:L243"/>
    <mergeCell ref="M241:N241"/>
    <mergeCell ref="O241:P241"/>
    <mergeCell ref="H228:I228"/>
    <mergeCell ref="J228:K228"/>
    <mergeCell ref="G241:J241"/>
    <mergeCell ref="K241:L241"/>
    <mergeCell ref="A205:A206"/>
    <mergeCell ref="B205:B206"/>
    <mergeCell ref="C205:C206"/>
    <mergeCell ref="D205:D206"/>
    <mergeCell ref="D228:E228"/>
    <mergeCell ref="F228:G228"/>
    <mergeCell ref="B149:N149"/>
    <mergeCell ref="K180:M180"/>
    <mergeCell ref="E180:G180"/>
    <mergeCell ref="H180:J180"/>
    <mergeCell ref="A176:M176"/>
    <mergeCell ref="A177:M177"/>
    <mergeCell ref="A180:A181"/>
    <mergeCell ref="B180:B181"/>
    <mergeCell ref="C180:C181"/>
    <mergeCell ref="D180:D181"/>
    <mergeCell ref="A123:N123"/>
    <mergeCell ref="B169:B170"/>
    <mergeCell ref="C169:F169"/>
    <mergeCell ref="G169:J169"/>
    <mergeCell ref="K126:N126"/>
    <mergeCell ref="A166:J166"/>
    <mergeCell ref="A169:A170"/>
    <mergeCell ref="B131:N131"/>
    <mergeCell ref="B135:N135"/>
    <mergeCell ref="B137:N137"/>
    <mergeCell ref="M242:M243"/>
    <mergeCell ref="A239:P239"/>
    <mergeCell ref="A201:J201"/>
    <mergeCell ref="A225:K225"/>
    <mergeCell ref="A241:A243"/>
    <mergeCell ref="K242:K243"/>
    <mergeCell ref="E205:G205"/>
    <mergeCell ref="H205:J205"/>
    <mergeCell ref="A228:A229"/>
    <mergeCell ref="B228:C228"/>
    <mergeCell ref="B172:J172"/>
    <mergeCell ref="G80:J80"/>
    <mergeCell ref="G89:J89"/>
    <mergeCell ref="A111:J111"/>
    <mergeCell ref="B89:B90"/>
    <mergeCell ref="C89:F89"/>
    <mergeCell ref="A114:A115"/>
    <mergeCell ref="B114:B115"/>
    <mergeCell ref="A126:A127"/>
    <mergeCell ref="C126:F126"/>
    <mergeCell ref="C242:D242"/>
    <mergeCell ref="E242:F242"/>
    <mergeCell ref="G242:H242"/>
    <mergeCell ref="A341:L341"/>
    <mergeCell ref="A312:J312"/>
    <mergeCell ref="A313:J313"/>
    <mergeCell ref="A273:M273"/>
    <mergeCell ref="L277:M277"/>
    <mergeCell ref="J277:K277"/>
    <mergeCell ref="D266:F266"/>
    <mergeCell ref="L346:L347"/>
    <mergeCell ref="A370:I370"/>
    <mergeCell ref="A345:A347"/>
    <mergeCell ref="C345:G345"/>
    <mergeCell ref="H345:L345"/>
    <mergeCell ref="J346:K346"/>
    <mergeCell ref="B345:B347"/>
    <mergeCell ref="E346:F346"/>
    <mergeCell ref="H346:H347"/>
    <mergeCell ref="G346:G347"/>
    <mergeCell ref="A399:B399"/>
    <mergeCell ref="A401:B401"/>
    <mergeCell ref="G400:I400"/>
    <mergeCell ref="I346:I347"/>
    <mergeCell ref="C346:C347"/>
    <mergeCell ref="D346:D347"/>
    <mergeCell ref="G402:I402"/>
    <mergeCell ref="A23:B23"/>
    <mergeCell ref="A26:A27"/>
    <mergeCell ref="B26:B27"/>
    <mergeCell ref="C26:F26"/>
    <mergeCell ref="G26:J26"/>
    <mergeCell ref="A396:I396"/>
    <mergeCell ref="A397:I397"/>
    <mergeCell ref="G399:I399"/>
    <mergeCell ref="G401:I401"/>
    <mergeCell ref="B129:N129"/>
    <mergeCell ref="B80:B81"/>
    <mergeCell ref="C80:F80"/>
    <mergeCell ref="K80:N80"/>
    <mergeCell ref="A122:N122"/>
    <mergeCell ref="A89:A90"/>
    <mergeCell ref="G126:J126"/>
    <mergeCell ref="B126:B127"/>
    <mergeCell ref="C114:F114"/>
    <mergeCell ref="G114:J114"/>
    <mergeCell ref="A300:M300"/>
    <mergeCell ref="A294:M294"/>
    <mergeCell ref="A280:M280"/>
    <mergeCell ref="A286:M286"/>
    <mergeCell ref="A290:M290"/>
    <mergeCell ref="A292:M292"/>
    <mergeCell ref="A282:M282"/>
    <mergeCell ref="A284:M284"/>
    <mergeCell ref="A288:M288"/>
    <mergeCell ref="B133:N133"/>
    <mergeCell ref="B157:N157"/>
    <mergeCell ref="B159:N159"/>
    <mergeCell ref="B161:N161"/>
    <mergeCell ref="B155:N155"/>
    <mergeCell ref="B141:N141"/>
    <mergeCell ref="B139:N139"/>
    <mergeCell ref="B143:N143"/>
    <mergeCell ref="B145:N145"/>
    <mergeCell ref="B147:N147"/>
  </mergeCells>
  <printOptions/>
  <pageMargins left="0.16" right="0.16" top="0.33" bottom="0.29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view="pageBreakPreview" zoomScale="85" zoomScaleSheetLayoutView="85" zoomScalePageLayoutView="0" workbookViewId="0" topLeftCell="A44">
      <selection activeCell="D66" sqref="D66"/>
    </sheetView>
  </sheetViews>
  <sheetFormatPr defaultColWidth="9.140625" defaultRowHeight="15"/>
  <cols>
    <col min="1" max="1" width="11.7109375" style="1" customWidth="1"/>
    <col min="2" max="2" width="40.28125" style="1" customWidth="1"/>
    <col min="3" max="3" width="12.28125" style="1" customWidth="1"/>
    <col min="4" max="4" width="14.7109375" style="1" customWidth="1"/>
    <col min="5" max="5" width="12.28125" style="1" customWidth="1"/>
    <col min="6" max="6" width="10.7109375" style="1" customWidth="1"/>
    <col min="7" max="7" width="32.28125" style="1" customWidth="1"/>
    <col min="8" max="8" width="10.28125" style="1" customWidth="1"/>
    <col min="9" max="16384" width="9.140625" style="1" customWidth="1"/>
  </cols>
  <sheetData>
    <row r="1" spans="5:8" ht="10.5" customHeight="1">
      <c r="E1" s="19"/>
      <c r="F1" s="19"/>
      <c r="G1" s="19"/>
      <c r="H1" s="20" t="s">
        <v>0</v>
      </c>
    </row>
    <row r="2" spans="5:8" ht="12" customHeight="1">
      <c r="E2" s="19"/>
      <c r="F2" s="19"/>
      <c r="G2" s="19"/>
      <c r="H2" s="20" t="s">
        <v>1</v>
      </c>
    </row>
    <row r="3" spans="5:8" ht="11.25" customHeight="1">
      <c r="E3" s="19"/>
      <c r="F3" s="19"/>
      <c r="G3" s="19"/>
      <c r="H3" s="20" t="s">
        <v>2</v>
      </c>
    </row>
    <row r="4" spans="5:8" ht="11.25" customHeight="1">
      <c r="E4" s="19"/>
      <c r="F4" s="19"/>
      <c r="G4" s="19"/>
      <c r="H4" s="20" t="s">
        <v>3</v>
      </c>
    </row>
    <row r="5" spans="5:8" ht="10.5" customHeight="1">
      <c r="E5" s="19"/>
      <c r="F5" s="19"/>
      <c r="G5" s="19"/>
      <c r="H5" s="20" t="s">
        <v>4</v>
      </c>
    </row>
    <row r="6" spans="1:8" ht="15">
      <c r="A6" s="98" t="s">
        <v>232</v>
      </c>
      <c r="B6" s="98"/>
      <c r="C6" s="98"/>
      <c r="D6" s="98"/>
      <c r="E6" s="98"/>
      <c r="F6" s="98"/>
      <c r="G6" s="98"/>
      <c r="H6" s="98"/>
    </row>
    <row r="7" spans="1:8" ht="12" customHeight="1">
      <c r="A7" s="71" t="s">
        <v>82</v>
      </c>
      <c r="B7" s="71"/>
      <c r="C7" s="71"/>
      <c r="D7" s="74">
        <v>10</v>
      </c>
      <c r="E7" s="74"/>
      <c r="F7" s="74"/>
      <c r="G7" s="74">
        <v>2227096</v>
      </c>
      <c r="H7" s="74"/>
    </row>
    <row r="8" spans="1:8" ht="24" customHeight="1">
      <c r="A8" s="79" t="s">
        <v>143</v>
      </c>
      <c r="B8" s="79"/>
      <c r="C8" s="79"/>
      <c r="D8" s="100" t="s">
        <v>5</v>
      </c>
      <c r="E8" s="101"/>
      <c r="F8" s="101"/>
      <c r="G8" s="99" t="s">
        <v>186</v>
      </c>
      <c r="H8" s="99"/>
    </row>
    <row r="9" spans="1:8" ht="15" customHeight="1">
      <c r="A9" s="71" t="s">
        <v>83</v>
      </c>
      <c r="B9" s="71"/>
      <c r="C9" s="71"/>
      <c r="D9" s="74">
        <v>101</v>
      </c>
      <c r="E9" s="74"/>
      <c r="F9" s="74"/>
      <c r="G9" s="74">
        <v>2227096</v>
      </c>
      <c r="H9" s="74"/>
    </row>
    <row r="10" spans="1:8" ht="25.5" customHeight="1">
      <c r="A10" s="79" t="s">
        <v>143</v>
      </c>
      <c r="B10" s="79"/>
      <c r="C10" s="79"/>
      <c r="D10" s="100" t="s">
        <v>5</v>
      </c>
      <c r="E10" s="101"/>
      <c r="F10" s="101"/>
      <c r="G10" s="99" t="s">
        <v>186</v>
      </c>
      <c r="H10" s="99"/>
    </row>
    <row r="11" spans="1:14" ht="32.25" customHeight="1">
      <c r="A11" s="103" t="s">
        <v>238</v>
      </c>
      <c r="B11" s="103"/>
      <c r="C11" s="103">
        <v>4060</v>
      </c>
      <c r="D11" s="104"/>
      <c r="E11" s="81" t="s">
        <v>193</v>
      </c>
      <c r="F11" s="81"/>
      <c r="G11" s="43" t="s">
        <v>194</v>
      </c>
      <c r="H11" s="44">
        <v>12208100000</v>
      </c>
      <c r="I11" s="41"/>
      <c r="J11" s="39"/>
      <c r="K11" s="39"/>
      <c r="L11" s="39"/>
      <c r="M11" s="40"/>
      <c r="N11" s="40"/>
    </row>
    <row r="12" spans="1:8" ht="36" customHeight="1">
      <c r="A12" s="79" t="s">
        <v>188</v>
      </c>
      <c r="B12" s="105"/>
      <c r="C12" s="79" t="s">
        <v>189</v>
      </c>
      <c r="D12" s="79"/>
      <c r="E12" s="79" t="s">
        <v>190</v>
      </c>
      <c r="F12" s="79"/>
      <c r="G12" s="42" t="s">
        <v>191</v>
      </c>
      <c r="H12" s="35" t="s">
        <v>192</v>
      </c>
    </row>
    <row r="13" spans="1:8" ht="5.25" customHeight="1" hidden="1">
      <c r="A13" s="22" t="s">
        <v>144</v>
      </c>
      <c r="B13" s="28"/>
      <c r="C13" s="18"/>
      <c r="D13" s="18"/>
      <c r="E13" s="18"/>
      <c r="F13" s="18"/>
      <c r="G13" s="18"/>
      <c r="H13" s="18"/>
    </row>
    <row r="14" spans="1:8" ht="13.5" customHeight="1">
      <c r="A14" s="92" t="s">
        <v>145</v>
      </c>
      <c r="B14" s="92"/>
      <c r="C14" s="92"/>
      <c r="D14" s="92"/>
      <c r="E14" s="92"/>
      <c r="F14" s="92"/>
      <c r="G14" s="92"/>
      <c r="H14" s="18"/>
    </row>
    <row r="15" spans="1:8" ht="11.25" customHeight="1">
      <c r="A15" s="92" t="s">
        <v>165</v>
      </c>
      <c r="B15" s="92"/>
      <c r="C15" s="92"/>
      <c r="D15" s="92"/>
      <c r="E15" s="92"/>
      <c r="F15" s="92"/>
      <c r="G15" s="92"/>
      <c r="H15" s="18" t="s">
        <v>178</v>
      </c>
    </row>
    <row r="16" spans="1:8" ht="14.25" customHeight="1" hidden="1">
      <c r="A16" s="102"/>
      <c r="B16" s="102"/>
      <c r="C16" s="18"/>
      <c r="D16" s="18"/>
      <c r="E16" s="18"/>
      <c r="F16" s="18"/>
      <c r="G16" s="18"/>
      <c r="H16" s="18"/>
    </row>
    <row r="17" spans="1:8" ht="3" customHeight="1" hidden="1">
      <c r="A17" s="18"/>
      <c r="B17" s="18"/>
      <c r="C17" s="18"/>
      <c r="D17" s="18"/>
      <c r="E17" s="18"/>
      <c r="F17" s="18"/>
      <c r="G17" s="18"/>
      <c r="H17" s="18"/>
    </row>
    <row r="18" spans="1:8" ht="15" hidden="1">
      <c r="A18" s="18"/>
      <c r="B18" s="18"/>
      <c r="C18" s="18"/>
      <c r="D18" s="18"/>
      <c r="E18" s="18"/>
      <c r="F18" s="18"/>
      <c r="G18" s="18"/>
      <c r="H18" s="18"/>
    </row>
    <row r="19" spans="1:8" ht="30.75" customHeight="1">
      <c r="A19" s="91" t="s">
        <v>42</v>
      </c>
      <c r="B19" s="89" t="s">
        <v>9</v>
      </c>
      <c r="C19" s="91" t="s">
        <v>233</v>
      </c>
      <c r="D19" s="91" t="s">
        <v>234</v>
      </c>
      <c r="E19" s="91" t="s">
        <v>201</v>
      </c>
      <c r="F19" s="91"/>
      <c r="G19" s="91" t="s">
        <v>235</v>
      </c>
      <c r="H19" s="18"/>
    </row>
    <row r="20" spans="1:8" ht="30.75" customHeight="1">
      <c r="A20" s="91"/>
      <c r="B20" s="89"/>
      <c r="C20" s="91"/>
      <c r="D20" s="91"/>
      <c r="E20" s="91" t="s">
        <v>52</v>
      </c>
      <c r="F20" s="91" t="s">
        <v>146</v>
      </c>
      <c r="G20" s="91"/>
      <c r="H20" s="18"/>
    </row>
    <row r="21" spans="1:8" ht="3" customHeight="1" hidden="1">
      <c r="A21" s="91"/>
      <c r="B21" s="89"/>
      <c r="C21" s="91"/>
      <c r="D21" s="91"/>
      <c r="E21" s="91"/>
      <c r="F21" s="91"/>
      <c r="G21" s="91"/>
      <c r="H21" s="18"/>
    </row>
    <row r="22" spans="1:8" ht="15">
      <c r="A22" s="17">
        <v>1</v>
      </c>
      <c r="B22" s="17">
        <v>2</v>
      </c>
      <c r="C22" s="17">
        <v>3</v>
      </c>
      <c r="D22" s="17">
        <v>4</v>
      </c>
      <c r="E22" s="17">
        <v>5</v>
      </c>
      <c r="F22" s="17">
        <v>6</v>
      </c>
      <c r="G22" s="17">
        <v>7</v>
      </c>
      <c r="H22" s="18"/>
    </row>
    <row r="23" spans="1:8" ht="15">
      <c r="A23" s="9">
        <v>2111</v>
      </c>
      <c r="B23" s="9" t="s">
        <v>86</v>
      </c>
      <c r="C23" s="17">
        <v>4774422</v>
      </c>
      <c r="D23" s="17">
        <v>6148686</v>
      </c>
      <c r="E23" s="17">
        <v>7148400</v>
      </c>
      <c r="F23" s="17"/>
      <c r="G23" s="46"/>
      <c r="H23" s="18"/>
    </row>
    <row r="24" spans="1:8" ht="15">
      <c r="A24" s="9">
        <v>2120</v>
      </c>
      <c r="B24" s="9" t="s">
        <v>87</v>
      </c>
      <c r="C24" s="17">
        <v>1049675</v>
      </c>
      <c r="D24" s="17">
        <v>1363128</v>
      </c>
      <c r="E24" s="17">
        <v>1571303</v>
      </c>
      <c r="F24" s="17"/>
      <c r="G24" s="46"/>
      <c r="H24" s="18"/>
    </row>
    <row r="25" spans="1:8" ht="16.5" customHeight="1">
      <c r="A25" s="9">
        <v>2210</v>
      </c>
      <c r="B25" s="9" t="s">
        <v>89</v>
      </c>
      <c r="C25" s="17">
        <v>226724</v>
      </c>
      <c r="D25" s="17">
        <v>374390</v>
      </c>
      <c r="E25" s="17">
        <v>247600</v>
      </c>
      <c r="F25" s="17"/>
      <c r="G25" s="46"/>
      <c r="H25" s="18"/>
    </row>
    <row r="26" spans="1:8" ht="15">
      <c r="A26" s="9">
        <v>2240</v>
      </c>
      <c r="B26" s="9" t="s">
        <v>90</v>
      </c>
      <c r="C26" s="17">
        <v>45975</v>
      </c>
      <c r="D26" s="17">
        <v>73880</v>
      </c>
      <c r="E26" s="17">
        <v>63500</v>
      </c>
      <c r="F26" s="17"/>
      <c r="G26" s="46"/>
      <c r="H26" s="18"/>
    </row>
    <row r="27" spans="1:8" ht="15">
      <c r="A27" s="9">
        <v>2250</v>
      </c>
      <c r="B27" s="9" t="s">
        <v>91</v>
      </c>
      <c r="C27" s="17">
        <v>21639</v>
      </c>
      <c r="D27" s="17">
        <v>13320</v>
      </c>
      <c r="E27" s="17">
        <v>17700</v>
      </c>
      <c r="F27" s="17"/>
      <c r="G27" s="46"/>
      <c r="H27" s="18"/>
    </row>
    <row r="28" spans="1:8" ht="15">
      <c r="A28" s="13">
        <v>2271</v>
      </c>
      <c r="B28" s="9" t="s">
        <v>93</v>
      </c>
      <c r="C28" s="17">
        <v>1540871</v>
      </c>
      <c r="D28" s="17">
        <v>1450000</v>
      </c>
      <c r="E28" s="17">
        <v>1609730</v>
      </c>
      <c r="F28" s="17"/>
      <c r="G28" s="46"/>
      <c r="H28" s="18"/>
    </row>
    <row r="29" spans="1:8" ht="15">
      <c r="A29" s="13">
        <v>2272</v>
      </c>
      <c r="B29" s="9" t="s">
        <v>95</v>
      </c>
      <c r="C29" s="17">
        <v>63614</v>
      </c>
      <c r="D29" s="17">
        <v>87043</v>
      </c>
      <c r="E29" s="17">
        <v>86400</v>
      </c>
      <c r="F29" s="17"/>
      <c r="G29" s="46"/>
      <c r="H29" s="18"/>
    </row>
    <row r="30" spans="1:8" ht="15">
      <c r="A30" s="13">
        <v>2273</v>
      </c>
      <c r="B30" s="9" t="s">
        <v>94</v>
      </c>
      <c r="C30" s="17">
        <v>176529</v>
      </c>
      <c r="D30" s="17">
        <v>208000</v>
      </c>
      <c r="E30" s="17">
        <v>186200</v>
      </c>
      <c r="F30" s="17"/>
      <c r="G30" s="46"/>
      <c r="H30" s="18"/>
    </row>
    <row r="31" spans="1:8" ht="25.5" customHeight="1">
      <c r="A31" s="13">
        <v>2275</v>
      </c>
      <c r="B31" s="9" t="s">
        <v>169</v>
      </c>
      <c r="C31" s="17"/>
      <c r="D31" s="17">
        <v>18980</v>
      </c>
      <c r="E31" s="17">
        <v>18900</v>
      </c>
      <c r="F31" s="17"/>
      <c r="G31" s="46"/>
      <c r="H31" s="18"/>
    </row>
    <row r="32" spans="1:8" ht="30.75" customHeight="1">
      <c r="A32" s="13">
        <v>2282</v>
      </c>
      <c r="B32" s="9" t="s">
        <v>97</v>
      </c>
      <c r="C32" s="17">
        <v>3370</v>
      </c>
      <c r="D32" s="17">
        <v>3520</v>
      </c>
      <c r="E32" s="17">
        <v>1600</v>
      </c>
      <c r="F32" s="17"/>
      <c r="G32" s="46"/>
      <c r="H32" s="18"/>
    </row>
    <row r="33" spans="1:8" ht="15">
      <c r="A33" s="13">
        <v>2800</v>
      </c>
      <c r="B33" s="9" t="s">
        <v>117</v>
      </c>
      <c r="C33" s="17">
        <v>15389</v>
      </c>
      <c r="D33" s="17">
        <v>17212</v>
      </c>
      <c r="E33" s="17">
        <v>16000</v>
      </c>
      <c r="F33" s="17"/>
      <c r="G33" s="46"/>
      <c r="H33" s="18"/>
    </row>
    <row r="34" spans="1:8" ht="30">
      <c r="A34" s="13">
        <v>3110</v>
      </c>
      <c r="B34" s="9" t="s">
        <v>98</v>
      </c>
      <c r="C34" s="17">
        <v>186270</v>
      </c>
      <c r="D34" s="17">
        <v>521075</v>
      </c>
      <c r="E34" s="17"/>
      <c r="F34" s="17"/>
      <c r="G34" s="46"/>
      <c r="H34" s="18"/>
    </row>
    <row r="35" spans="1:8" ht="15">
      <c r="A35" s="13">
        <v>3132</v>
      </c>
      <c r="B35" s="9" t="s">
        <v>99</v>
      </c>
      <c r="C35" s="17">
        <v>891658</v>
      </c>
      <c r="D35" s="17">
        <v>886487</v>
      </c>
      <c r="E35" s="17"/>
      <c r="F35" s="17"/>
      <c r="G35" s="46"/>
      <c r="H35" s="18"/>
    </row>
    <row r="36" spans="1:8" ht="24.75" customHeight="1">
      <c r="A36" s="17">
        <v>2210</v>
      </c>
      <c r="B36" s="29" t="s">
        <v>240</v>
      </c>
      <c r="C36" s="17"/>
      <c r="D36" s="17"/>
      <c r="E36" s="17"/>
      <c r="F36" s="45">
        <v>768000</v>
      </c>
      <c r="G36" s="17" t="s">
        <v>244</v>
      </c>
      <c r="H36" s="18"/>
    </row>
    <row r="37" spans="1:8" ht="24.75" customHeight="1">
      <c r="A37" s="17">
        <v>2210</v>
      </c>
      <c r="B37" s="29" t="s">
        <v>236</v>
      </c>
      <c r="C37" s="21"/>
      <c r="D37" s="21"/>
      <c r="E37" s="21"/>
      <c r="F37" s="45">
        <v>370000</v>
      </c>
      <c r="G37" s="17" t="s">
        <v>244</v>
      </c>
      <c r="H37" s="18"/>
    </row>
    <row r="38" spans="1:8" ht="25.5" customHeight="1" hidden="1">
      <c r="A38" s="17">
        <v>2120</v>
      </c>
      <c r="B38" s="29" t="s">
        <v>183</v>
      </c>
      <c r="C38" s="21"/>
      <c r="D38" s="21"/>
      <c r="E38" s="21"/>
      <c r="F38" s="34"/>
      <c r="G38" s="17" t="s">
        <v>244</v>
      </c>
      <c r="H38" s="18"/>
    </row>
    <row r="39" spans="1:8" ht="25.5" customHeight="1" hidden="1">
      <c r="A39" s="17"/>
      <c r="B39" s="21"/>
      <c r="C39" s="21"/>
      <c r="D39" s="21"/>
      <c r="E39" s="21"/>
      <c r="F39" s="34"/>
      <c r="G39" s="17" t="s">
        <v>244</v>
      </c>
      <c r="H39" s="18"/>
    </row>
    <row r="40" spans="1:8" ht="26.25" customHeight="1" hidden="1">
      <c r="A40" s="17"/>
      <c r="B40" s="21"/>
      <c r="C40" s="21"/>
      <c r="D40" s="21"/>
      <c r="E40" s="21"/>
      <c r="F40" s="34"/>
      <c r="G40" s="17" t="s">
        <v>244</v>
      </c>
      <c r="H40" s="18"/>
    </row>
    <row r="41" spans="1:8" ht="22.5" customHeight="1" hidden="1">
      <c r="A41" s="17"/>
      <c r="B41" s="21"/>
      <c r="C41" s="21"/>
      <c r="D41" s="21"/>
      <c r="E41" s="21"/>
      <c r="F41" s="34"/>
      <c r="G41" s="17" t="s">
        <v>244</v>
      </c>
      <c r="H41" s="18"/>
    </row>
    <row r="42" spans="1:8" ht="39" customHeight="1" hidden="1">
      <c r="A42" s="17"/>
      <c r="B42" s="21"/>
      <c r="C42" s="21"/>
      <c r="D42" s="21"/>
      <c r="E42" s="21"/>
      <c r="F42" s="34"/>
      <c r="G42" s="17" t="s">
        <v>244</v>
      </c>
      <c r="H42" s="18"/>
    </row>
    <row r="43" spans="1:8" ht="52.5" customHeight="1" hidden="1">
      <c r="A43" s="17"/>
      <c r="B43" s="21"/>
      <c r="C43" s="21"/>
      <c r="D43" s="21"/>
      <c r="E43" s="21"/>
      <c r="F43" s="34"/>
      <c r="G43" s="17" t="s">
        <v>244</v>
      </c>
      <c r="H43" s="18"/>
    </row>
    <row r="44" spans="1:8" ht="23.25" customHeight="1">
      <c r="A44" s="17">
        <v>3110</v>
      </c>
      <c r="B44" s="29" t="s">
        <v>237</v>
      </c>
      <c r="C44" s="21"/>
      <c r="D44" s="21"/>
      <c r="E44" s="21"/>
      <c r="F44" s="34">
        <v>75000</v>
      </c>
      <c r="G44" s="17" t="s">
        <v>244</v>
      </c>
      <c r="H44" s="18"/>
    </row>
    <row r="45" spans="1:8" ht="26.25" customHeight="1">
      <c r="A45" s="17">
        <v>2210</v>
      </c>
      <c r="B45" s="29" t="s">
        <v>239</v>
      </c>
      <c r="C45" s="21"/>
      <c r="D45" s="21"/>
      <c r="E45" s="21"/>
      <c r="F45" s="34">
        <v>27000</v>
      </c>
      <c r="G45" s="17" t="s">
        <v>244</v>
      </c>
      <c r="H45" s="18"/>
    </row>
    <row r="46" spans="1:8" ht="14.25" customHeight="1">
      <c r="A46" s="17"/>
      <c r="B46" s="21" t="s">
        <v>168</v>
      </c>
      <c r="C46" s="21">
        <f>SUM(C23:C45)</f>
        <v>8996136</v>
      </c>
      <c r="D46" s="21">
        <f>SUM(D23:D45)</f>
        <v>11165721</v>
      </c>
      <c r="E46" s="21">
        <f>SUM(E23:E45)</f>
        <v>10967333</v>
      </c>
      <c r="F46" s="45">
        <f>SUM(F36:F45)</f>
        <v>1240000</v>
      </c>
      <c r="G46" s="21"/>
      <c r="H46" s="18"/>
    </row>
    <row r="47" spans="1:8" ht="15" hidden="1">
      <c r="A47" s="18"/>
      <c r="B47" s="18"/>
      <c r="C47" s="18"/>
      <c r="D47" s="18"/>
      <c r="E47" s="18"/>
      <c r="F47" s="18"/>
      <c r="G47" s="18"/>
      <c r="H47" s="18"/>
    </row>
    <row r="48" spans="1:8" ht="12.75" customHeight="1">
      <c r="A48" s="94" t="s">
        <v>147</v>
      </c>
      <c r="B48" s="94"/>
      <c r="C48" s="94"/>
      <c r="D48" s="94"/>
      <c r="E48" s="94"/>
      <c r="F48" s="94"/>
      <c r="G48" s="95"/>
      <c r="H48" s="18"/>
    </row>
    <row r="49" spans="1:8" ht="0.75" customHeight="1">
      <c r="A49" s="18"/>
      <c r="B49" s="18"/>
      <c r="C49" s="18"/>
      <c r="D49" s="18"/>
      <c r="E49" s="18"/>
      <c r="F49" s="18"/>
      <c r="G49" s="18"/>
      <c r="H49" s="18"/>
    </row>
    <row r="50" spans="1:8" ht="67.5" customHeight="1">
      <c r="A50" s="17" t="s">
        <v>22</v>
      </c>
      <c r="B50" s="17" t="s">
        <v>9</v>
      </c>
      <c r="C50" s="17" t="s">
        <v>25</v>
      </c>
      <c r="D50" s="17" t="s">
        <v>26</v>
      </c>
      <c r="E50" s="17" t="s">
        <v>242</v>
      </c>
      <c r="F50" s="17" t="s">
        <v>243</v>
      </c>
      <c r="G50" s="18"/>
      <c r="H50" s="18"/>
    </row>
    <row r="51" spans="1:8" ht="12" customHeight="1">
      <c r="A51" s="17">
        <v>1</v>
      </c>
      <c r="B51" s="17">
        <v>2</v>
      </c>
      <c r="C51" s="17">
        <v>3</v>
      </c>
      <c r="D51" s="17">
        <v>4</v>
      </c>
      <c r="E51" s="17">
        <v>5</v>
      </c>
      <c r="F51" s="17">
        <v>6</v>
      </c>
      <c r="G51" s="18"/>
      <c r="H51" s="18"/>
    </row>
    <row r="52" spans="1:8" ht="12.75" customHeight="1">
      <c r="A52" s="21"/>
      <c r="B52" s="21" t="s">
        <v>27</v>
      </c>
      <c r="C52" s="21"/>
      <c r="D52" s="21"/>
      <c r="E52" s="21"/>
      <c r="F52" s="21"/>
      <c r="G52" s="18"/>
      <c r="H52" s="18"/>
    </row>
    <row r="53" spans="1:8" ht="41.25" customHeight="1">
      <c r="A53" s="21"/>
      <c r="B53" s="29" t="s">
        <v>118</v>
      </c>
      <c r="C53" s="17" t="s">
        <v>101</v>
      </c>
      <c r="D53" s="32" t="s">
        <v>177</v>
      </c>
      <c r="E53" s="17">
        <v>3</v>
      </c>
      <c r="F53" s="17">
        <f aca="true" t="shared" si="0" ref="F53:F58">SUM(E53)</f>
        <v>3</v>
      </c>
      <c r="G53" s="18"/>
      <c r="H53" s="18"/>
    </row>
    <row r="54" spans="1:8" ht="42" customHeight="1">
      <c r="A54" s="21"/>
      <c r="B54" s="29" t="s">
        <v>142</v>
      </c>
      <c r="C54" s="17" t="s">
        <v>101</v>
      </c>
      <c r="D54" s="32" t="s">
        <v>103</v>
      </c>
      <c r="E54" s="17">
        <v>3</v>
      </c>
      <c r="F54" s="17">
        <f t="shared" si="0"/>
        <v>3</v>
      </c>
      <c r="G54" s="18"/>
      <c r="H54" s="18"/>
    </row>
    <row r="55" spans="1:8" ht="12" customHeight="1">
      <c r="A55" s="21"/>
      <c r="B55" s="29" t="s">
        <v>100</v>
      </c>
      <c r="C55" s="17" t="s">
        <v>101</v>
      </c>
      <c r="D55" s="17" t="s">
        <v>104</v>
      </c>
      <c r="E55" s="17">
        <f>E56+E57+E58</f>
        <v>102</v>
      </c>
      <c r="F55" s="17">
        <f t="shared" si="0"/>
        <v>102</v>
      </c>
      <c r="G55" s="18"/>
      <c r="H55" s="18"/>
    </row>
    <row r="56" spans="1:8" ht="12" customHeight="1">
      <c r="A56" s="21"/>
      <c r="B56" s="29" t="s">
        <v>119</v>
      </c>
      <c r="C56" s="17" t="s">
        <v>101</v>
      </c>
      <c r="D56" s="17" t="s">
        <v>104</v>
      </c>
      <c r="E56" s="17">
        <v>8</v>
      </c>
      <c r="F56" s="17">
        <f t="shared" si="0"/>
        <v>8</v>
      </c>
      <c r="G56" s="18"/>
      <c r="H56" s="18"/>
    </row>
    <row r="57" spans="1:8" ht="12" customHeight="1">
      <c r="A57" s="21"/>
      <c r="B57" s="29" t="s">
        <v>120</v>
      </c>
      <c r="C57" s="17" t="s">
        <v>101</v>
      </c>
      <c r="D57" s="17" t="s">
        <v>104</v>
      </c>
      <c r="E57" s="17">
        <v>28</v>
      </c>
      <c r="F57" s="17">
        <f t="shared" si="0"/>
        <v>28</v>
      </c>
      <c r="G57" s="18"/>
      <c r="H57" s="18"/>
    </row>
    <row r="58" spans="1:8" ht="14.25" customHeight="1">
      <c r="A58" s="21"/>
      <c r="B58" s="29" t="s">
        <v>121</v>
      </c>
      <c r="C58" s="17" t="s">
        <v>101</v>
      </c>
      <c r="D58" s="17" t="s">
        <v>104</v>
      </c>
      <c r="E58" s="17">
        <v>66</v>
      </c>
      <c r="F58" s="17">
        <f t="shared" si="0"/>
        <v>66</v>
      </c>
      <c r="G58" s="18"/>
      <c r="H58" s="18"/>
    </row>
    <row r="59" spans="1:8" ht="21" customHeight="1">
      <c r="A59" s="21"/>
      <c r="B59" s="29" t="s">
        <v>134</v>
      </c>
      <c r="C59" s="17" t="s">
        <v>122</v>
      </c>
      <c r="D59" s="17" t="s">
        <v>135</v>
      </c>
      <c r="E59" s="17">
        <v>10922333</v>
      </c>
      <c r="F59" s="17">
        <f>E59+1165000</f>
        <v>12087333</v>
      </c>
      <c r="G59" s="18"/>
      <c r="H59" s="18"/>
    </row>
    <row r="60" spans="1:8" ht="10.5" customHeight="1">
      <c r="A60" s="21"/>
      <c r="B60" s="21" t="s">
        <v>28</v>
      </c>
      <c r="C60" s="17" t="s">
        <v>13</v>
      </c>
      <c r="D60" s="17" t="s">
        <v>13</v>
      </c>
      <c r="E60" s="17" t="s">
        <v>13</v>
      </c>
      <c r="F60" s="17"/>
      <c r="G60" s="18"/>
      <c r="H60" s="18"/>
    </row>
    <row r="61" spans="1:8" ht="13.5" customHeight="1">
      <c r="A61" s="21"/>
      <c r="B61" s="29" t="s">
        <v>136</v>
      </c>
      <c r="C61" s="17" t="s">
        <v>137</v>
      </c>
      <c r="D61" s="17" t="s">
        <v>139</v>
      </c>
      <c r="E61" s="17">
        <v>103640</v>
      </c>
      <c r="F61" s="17">
        <f>SUM(E61)</f>
        <v>103640</v>
      </c>
      <c r="G61" s="18"/>
      <c r="H61" s="18"/>
    </row>
    <row r="62" spans="1:8" ht="18" customHeight="1">
      <c r="A62" s="21"/>
      <c r="B62" s="29" t="s">
        <v>138</v>
      </c>
      <c r="C62" s="17" t="s">
        <v>101</v>
      </c>
      <c r="D62" s="17" t="s">
        <v>139</v>
      </c>
      <c r="E62" s="17">
        <v>71</v>
      </c>
      <c r="F62" s="17">
        <f>SUM(E62)</f>
        <v>71</v>
      </c>
      <c r="G62" s="18"/>
      <c r="H62" s="18"/>
    </row>
    <row r="63" spans="1:8" ht="12" customHeight="1">
      <c r="A63" s="21"/>
      <c r="B63" s="21" t="s">
        <v>29</v>
      </c>
      <c r="C63" s="17" t="s">
        <v>13</v>
      </c>
      <c r="D63" s="17" t="s">
        <v>13</v>
      </c>
      <c r="E63" s="17" t="s">
        <v>13</v>
      </c>
      <c r="F63" s="17"/>
      <c r="G63" s="18"/>
      <c r="H63" s="18"/>
    </row>
    <row r="64" spans="1:8" ht="21.75" customHeight="1">
      <c r="A64" s="21"/>
      <c r="B64" s="29" t="s">
        <v>140</v>
      </c>
      <c r="C64" s="17" t="s">
        <v>101</v>
      </c>
      <c r="D64" s="17" t="s">
        <v>105</v>
      </c>
      <c r="E64" s="47">
        <v>1020</v>
      </c>
      <c r="F64" s="47">
        <v>1020</v>
      </c>
      <c r="G64" s="18"/>
      <c r="H64" s="18"/>
    </row>
    <row r="65" spans="1:8" ht="21.75" customHeight="1">
      <c r="A65" s="21"/>
      <c r="B65" s="29" t="s">
        <v>176</v>
      </c>
      <c r="C65" s="17" t="s">
        <v>123</v>
      </c>
      <c r="D65" s="17" t="s">
        <v>105</v>
      </c>
      <c r="E65" s="47">
        <f>E59/E61</f>
        <v>105.38723465843304</v>
      </c>
      <c r="F65" s="47">
        <f>F59/F61</f>
        <v>116.62806831339252</v>
      </c>
      <c r="G65" s="18"/>
      <c r="H65" s="18"/>
    </row>
    <row r="66" spans="1:8" ht="12.75" customHeight="1">
      <c r="A66" s="21"/>
      <c r="B66" s="21" t="s">
        <v>30</v>
      </c>
      <c r="C66" s="17" t="s">
        <v>13</v>
      </c>
      <c r="D66" s="17" t="s">
        <v>13</v>
      </c>
      <c r="E66" s="21"/>
      <c r="F66" s="21"/>
      <c r="G66" s="18"/>
      <c r="H66" s="18"/>
    </row>
    <row r="67" spans="1:8" ht="30.75" customHeight="1">
      <c r="A67" s="21"/>
      <c r="B67" s="33" t="s">
        <v>141</v>
      </c>
      <c r="C67" s="17" t="s">
        <v>102</v>
      </c>
      <c r="D67" s="17" t="s">
        <v>105</v>
      </c>
      <c r="E67" s="21">
        <v>100.5</v>
      </c>
      <c r="F67" s="21">
        <f>SUM(E67)</f>
        <v>100.5</v>
      </c>
      <c r="G67" s="18"/>
      <c r="H67" s="18"/>
    </row>
    <row r="68" spans="1:8" ht="15" hidden="1">
      <c r="A68" s="18"/>
      <c r="B68" s="18"/>
      <c r="C68" s="18"/>
      <c r="D68" s="18"/>
      <c r="E68" s="18"/>
      <c r="F68" s="18"/>
      <c r="G68" s="18"/>
      <c r="H68" s="18"/>
    </row>
    <row r="69" spans="1:8" ht="15" hidden="1">
      <c r="A69" s="18"/>
      <c r="B69" s="18"/>
      <c r="C69" s="18"/>
      <c r="D69" s="18"/>
      <c r="E69" s="18"/>
      <c r="F69" s="18"/>
      <c r="G69" s="18"/>
      <c r="H69" s="18"/>
    </row>
    <row r="70" spans="1:8" ht="22.5" customHeight="1">
      <c r="A70" s="92" t="s">
        <v>156</v>
      </c>
      <c r="B70" s="92"/>
      <c r="C70" s="92"/>
      <c r="D70" s="92"/>
      <c r="E70" s="92"/>
      <c r="F70" s="92"/>
      <c r="G70" s="92"/>
      <c r="H70" s="18"/>
    </row>
    <row r="71" spans="1:8" ht="15" hidden="1">
      <c r="A71" s="93"/>
      <c r="B71" s="93"/>
      <c r="C71" s="93"/>
      <c r="D71" s="93"/>
      <c r="E71" s="93"/>
      <c r="F71" s="93"/>
      <c r="G71" s="93"/>
      <c r="H71" s="18"/>
    </row>
    <row r="72" spans="1:8" ht="15" hidden="1">
      <c r="A72" s="90"/>
      <c r="B72" s="90"/>
      <c r="C72" s="90"/>
      <c r="D72" s="90"/>
      <c r="E72" s="90"/>
      <c r="F72" s="90"/>
      <c r="G72" s="90"/>
      <c r="H72" s="18"/>
    </row>
    <row r="73" spans="1:8" ht="12.75" customHeight="1">
      <c r="A73" s="21" t="s">
        <v>17</v>
      </c>
      <c r="B73" s="21"/>
      <c r="C73" s="21"/>
      <c r="D73" s="21"/>
      <c r="E73" s="21"/>
      <c r="F73" s="21"/>
      <c r="G73" s="21"/>
      <c r="H73" s="18"/>
    </row>
    <row r="74" spans="1:8" ht="0.75" customHeight="1" hidden="1">
      <c r="A74" s="90"/>
      <c r="B74" s="90"/>
      <c r="C74" s="90"/>
      <c r="D74" s="90"/>
      <c r="E74" s="90"/>
      <c r="F74" s="90"/>
      <c r="G74" s="90"/>
      <c r="H74" s="18"/>
    </row>
    <row r="75" spans="1:8" ht="15" hidden="1">
      <c r="A75" s="93"/>
      <c r="B75" s="93"/>
      <c r="C75" s="93"/>
      <c r="D75" s="93"/>
      <c r="E75" s="93"/>
      <c r="F75" s="93"/>
      <c r="G75" s="93"/>
      <c r="H75" s="18"/>
    </row>
    <row r="76" spans="1:8" ht="15">
      <c r="A76" s="92" t="s">
        <v>148</v>
      </c>
      <c r="B76" s="92"/>
      <c r="C76" s="92"/>
      <c r="D76" s="92"/>
      <c r="E76" s="92"/>
      <c r="F76" s="92"/>
      <c r="G76" s="92"/>
      <c r="H76" s="22" t="s">
        <v>7</v>
      </c>
    </row>
    <row r="77" spans="1:8" ht="14.25" customHeight="1" hidden="1">
      <c r="A77" s="22"/>
      <c r="B77" s="18"/>
      <c r="C77" s="18"/>
      <c r="D77" s="18"/>
      <c r="E77" s="18"/>
      <c r="F77" s="18"/>
      <c r="G77" s="18"/>
      <c r="H77" s="18"/>
    </row>
    <row r="78" spans="1:8" ht="9" customHeight="1" hidden="1">
      <c r="A78" s="18"/>
      <c r="B78" s="18"/>
      <c r="C78" s="18"/>
      <c r="D78" s="18"/>
      <c r="E78" s="18"/>
      <c r="F78" s="18"/>
      <c r="G78" s="18"/>
      <c r="H78" s="18"/>
    </row>
    <row r="79" spans="1:8" ht="15" hidden="1">
      <c r="A79" s="18"/>
      <c r="B79" s="18"/>
      <c r="C79" s="18"/>
      <c r="D79" s="18"/>
      <c r="E79" s="18"/>
      <c r="F79" s="18"/>
      <c r="G79" s="18"/>
      <c r="H79" s="18"/>
    </row>
    <row r="80" spans="1:8" ht="18" customHeight="1">
      <c r="A80" s="89" t="s">
        <v>8</v>
      </c>
      <c r="B80" s="89" t="s">
        <v>9</v>
      </c>
      <c r="C80" s="89" t="s">
        <v>149</v>
      </c>
      <c r="D80" s="89"/>
      <c r="E80" s="89" t="s">
        <v>149</v>
      </c>
      <c r="F80" s="89"/>
      <c r="G80" s="89" t="s">
        <v>150</v>
      </c>
      <c r="H80" s="18"/>
    </row>
    <row r="81" spans="1:8" ht="35.25" customHeight="1">
      <c r="A81" s="89"/>
      <c r="B81" s="89"/>
      <c r="C81" s="17" t="s">
        <v>151</v>
      </c>
      <c r="D81" s="17" t="s">
        <v>146</v>
      </c>
      <c r="E81" s="17" t="s">
        <v>151</v>
      </c>
      <c r="F81" s="17" t="s">
        <v>146</v>
      </c>
      <c r="G81" s="89"/>
      <c r="H81" s="18"/>
    </row>
    <row r="82" spans="1:8" ht="10.5" customHeight="1">
      <c r="A82" s="17">
        <v>1</v>
      </c>
      <c r="B82" s="17">
        <v>2</v>
      </c>
      <c r="C82" s="17">
        <v>3</v>
      </c>
      <c r="D82" s="17">
        <v>4</v>
      </c>
      <c r="E82" s="17">
        <v>5</v>
      </c>
      <c r="F82" s="17">
        <v>6</v>
      </c>
      <c r="G82" s="17">
        <v>7</v>
      </c>
      <c r="H82" s="18"/>
    </row>
    <row r="83" spans="1:8" ht="0.75" customHeight="1">
      <c r="A83" s="17"/>
      <c r="B83" s="21"/>
      <c r="C83" s="17"/>
      <c r="D83" s="17"/>
      <c r="E83" s="17"/>
      <c r="F83" s="17"/>
      <c r="G83" s="21"/>
      <c r="H83" s="18"/>
    </row>
    <row r="84" spans="1:8" ht="15" hidden="1">
      <c r="A84" s="17"/>
      <c r="B84" s="21"/>
      <c r="C84" s="17"/>
      <c r="D84" s="17"/>
      <c r="E84" s="17"/>
      <c r="F84" s="17"/>
      <c r="G84" s="21"/>
      <c r="H84" s="18"/>
    </row>
    <row r="85" spans="1:8" ht="15" hidden="1">
      <c r="A85" s="17"/>
      <c r="B85" s="21"/>
      <c r="C85" s="17"/>
      <c r="D85" s="17"/>
      <c r="E85" s="17"/>
      <c r="F85" s="17"/>
      <c r="G85" s="21"/>
      <c r="H85" s="18"/>
    </row>
    <row r="86" spans="1:8" ht="11.25" customHeight="1" hidden="1">
      <c r="A86" s="18"/>
      <c r="B86" s="18"/>
      <c r="C86" s="18"/>
      <c r="D86" s="18"/>
      <c r="E86" s="18"/>
      <c r="F86" s="18"/>
      <c r="G86" s="18"/>
      <c r="H86" s="18"/>
    </row>
    <row r="87" spans="1:8" ht="13.5" customHeight="1">
      <c r="A87" s="94" t="s">
        <v>152</v>
      </c>
      <c r="B87" s="94"/>
      <c r="C87" s="94"/>
      <c r="D87" s="94"/>
      <c r="E87" s="94"/>
      <c r="F87" s="94"/>
      <c r="G87" s="94"/>
      <c r="H87" s="94"/>
    </row>
    <row r="88" spans="1:8" ht="6.75" customHeight="1" hidden="1">
      <c r="A88" s="18"/>
      <c r="B88" s="18"/>
      <c r="C88" s="18"/>
      <c r="D88" s="18"/>
      <c r="E88" s="18"/>
      <c r="F88" s="18"/>
      <c r="G88" s="18"/>
      <c r="H88" s="18"/>
    </row>
    <row r="89" spans="1:8" ht="66" customHeight="1">
      <c r="A89" s="17" t="s">
        <v>22</v>
      </c>
      <c r="B89" s="17" t="s">
        <v>9</v>
      </c>
      <c r="C89" s="17" t="s">
        <v>25</v>
      </c>
      <c r="D89" s="17" t="s">
        <v>26</v>
      </c>
      <c r="E89" s="32" t="s">
        <v>153</v>
      </c>
      <c r="F89" s="32" t="s">
        <v>154</v>
      </c>
      <c r="G89" s="32" t="s">
        <v>153</v>
      </c>
      <c r="H89" s="32" t="s">
        <v>154</v>
      </c>
    </row>
    <row r="90" spans="1:8" ht="12" customHeight="1">
      <c r="A90" s="17">
        <v>1</v>
      </c>
      <c r="B90" s="17">
        <v>2</v>
      </c>
      <c r="C90" s="17">
        <v>3</v>
      </c>
      <c r="D90" s="17">
        <v>4</v>
      </c>
      <c r="E90" s="17">
        <v>5</v>
      </c>
      <c r="F90" s="17">
        <v>6</v>
      </c>
      <c r="G90" s="17">
        <v>7</v>
      </c>
      <c r="H90" s="17">
        <v>8</v>
      </c>
    </row>
    <row r="91" spans="1:8" ht="9.75" customHeight="1">
      <c r="A91" s="21"/>
      <c r="B91" s="21" t="s">
        <v>27</v>
      </c>
      <c r="C91" s="21"/>
      <c r="D91" s="21"/>
      <c r="E91" s="21"/>
      <c r="F91" s="21"/>
      <c r="G91" s="21"/>
      <c r="H91" s="21"/>
    </row>
    <row r="92" spans="1:8" ht="15" hidden="1">
      <c r="A92" s="21"/>
      <c r="B92" s="21"/>
      <c r="C92" s="21"/>
      <c r="D92" s="21"/>
      <c r="E92" s="21"/>
      <c r="F92" s="21"/>
      <c r="G92" s="21"/>
      <c r="H92" s="21"/>
    </row>
    <row r="93" spans="1:8" ht="10.5" customHeight="1" hidden="1">
      <c r="A93" s="21"/>
      <c r="B93" s="21" t="s">
        <v>28</v>
      </c>
      <c r="C93" s="21"/>
      <c r="D93" s="21"/>
      <c r="E93" s="21"/>
      <c r="F93" s="21"/>
      <c r="G93" s="21"/>
      <c r="H93" s="21"/>
    </row>
    <row r="94" spans="1:8" ht="15" hidden="1">
      <c r="A94" s="21"/>
      <c r="B94" s="21"/>
      <c r="C94" s="21"/>
      <c r="D94" s="21"/>
      <c r="E94" s="21"/>
      <c r="F94" s="21"/>
      <c r="G94" s="21"/>
      <c r="H94" s="21"/>
    </row>
    <row r="95" spans="1:8" ht="9.75" customHeight="1" hidden="1">
      <c r="A95" s="21"/>
      <c r="B95" s="21" t="s">
        <v>29</v>
      </c>
      <c r="C95" s="21"/>
      <c r="D95" s="21"/>
      <c r="E95" s="21"/>
      <c r="F95" s="21"/>
      <c r="G95" s="21"/>
      <c r="H95" s="21"/>
    </row>
    <row r="96" spans="1:8" ht="15" hidden="1">
      <c r="A96" s="21"/>
      <c r="B96" s="21"/>
      <c r="C96" s="21"/>
      <c r="D96" s="21"/>
      <c r="E96" s="21"/>
      <c r="F96" s="21"/>
      <c r="G96" s="21"/>
      <c r="H96" s="21"/>
    </row>
    <row r="97" spans="1:8" ht="10.5" customHeight="1" hidden="1">
      <c r="A97" s="21"/>
      <c r="B97" s="21" t="s">
        <v>30</v>
      </c>
      <c r="C97" s="21"/>
      <c r="D97" s="21"/>
      <c r="E97" s="21"/>
      <c r="F97" s="21"/>
      <c r="G97" s="21"/>
      <c r="H97" s="21"/>
    </row>
    <row r="98" spans="1:8" ht="0.75" customHeight="1" hidden="1">
      <c r="A98" s="21"/>
      <c r="B98" s="21"/>
      <c r="C98" s="21"/>
      <c r="D98" s="21"/>
      <c r="E98" s="21"/>
      <c r="F98" s="21"/>
      <c r="G98" s="21"/>
      <c r="H98" s="21"/>
    </row>
    <row r="99" spans="1:8" ht="15" hidden="1">
      <c r="A99" s="18"/>
      <c r="B99" s="18"/>
      <c r="C99" s="18"/>
      <c r="D99" s="18"/>
      <c r="E99" s="18"/>
      <c r="F99" s="18"/>
      <c r="G99" s="18"/>
      <c r="H99" s="18"/>
    </row>
    <row r="100" spans="1:8" ht="21" customHeight="1">
      <c r="A100" s="94" t="s">
        <v>155</v>
      </c>
      <c r="B100" s="94"/>
      <c r="C100" s="94"/>
      <c r="D100" s="94"/>
      <c r="E100" s="94"/>
      <c r="F100" s="94"/>
      <c r="G100" s="94"/>
      <c r="H100" s="18"/>
    </row>
    <row r="101" spans="1:8" ht="15" hidden="1">
      <c r="A101" s="18"/>
      <c r="B101" s="18"/>
      <c r="C101" s="18"/>
      <c r="D101" s="18"/>
      <c r="E101" s="18"/>
      <c r="F101" s="18"/>
      <c r="G101" s="18"/>
      <c r="H101" s="18"/>
    </row>
    <row r="102" spans="1:8" ht="11.25" customHeight="1">
      <c r="A102" s="17" t="s">
        <v>17</v>
      </c>
      <c r="B102" s="21"/>
      <c r="C102" s="21"/>
      <c r="D102" s="21"/>
      <c r="E102" s="21"/>
      <c r="F102" s="21"/>
      <c r="G102" s="21"/>
      <c r="H102" s="18"/>
    </row>
    <row r="103" spans="1:8" ht="9" customHeight="1" hidden="1">
      <c r="A103" s="18"/>
      <c r="B103" s="18"/>
      <c r="C103" s="18"/>
      <c r="D103" s="18"/>
      <c r="E103" s="18"/>
      <c r="F103" s="18"/>
      <c r="G103" s="18"/>
      <c r="H103" s="18"/>
    </row>
    <row r="104" spans="1:8" ht="15" hidden="1">
      <c r="A104" s="18"/>
      <c r="B104" s="18"/>
      <c r="C104" s="18"/>
      <c r="D104" s="18"/>
      <c r="E104" s="18"/>
      <c r="F104" s="18"/>
      <c r="G104" s="18"/>
      <c r="H104" s="18"/>
    </row>
    <row r="105" spans="1:8" ht="12.75" customHeight="1">
      <c r="A105" s="97" t="s">
        <v>58</v>
      </c>
      <c r="B105" s="97"/>
      <c r="C105" s="30"/>
      <c r="D105" s="18"/>
      <c r="E105" s="64" t="s">
        <v>181</v>
      </c>
      <c r="F105" s="64"/>
      <c r="G105" s="64"/>
      <c r="H105" s="18"/>
    </row>
    <row r="106" spans="1:8" ht="9" customHeight="1">
      <c r="A106" s="27"/>
      <c r="B106" s="18"/>
      <c r="C106" s="31" t="s">
        <v>59</v>
      </c>
      <c r="D106" s="18"/>
      <c r="E106" s="96" t="s">
        <v>60</v>
      </c>
      <c r="F106" s="96"/>
      <c r="G106" s="96"/>
      <c r="H106" s="18"/>
    </row>
    <row r="107" spans="1:8" ht="12" customHeight="1">
      <c r="A107" s="94" t="s">
        <v>61</v>
      </c>
      <c r="B107" s="94"/>
      <c r="C107" s="30"/>
      <c r="D107" s="18"/>
      <c r="E107" s="64" t="s">
        <v>241</v>
      </c>
      <c r="F107" s="64"/>
      <c r="G107" s="64"/>
      <c r="H107" s="18"/>
    </row>
    <row r="108" spans="1:8" ht="12.75" customHeight="1">
      <c r="A108" s="27"/>
      <c r="B108" s="31"/>
      <c r="C108" s="31" t="s">
        <v>59</v>
      </c>
      <c r="D108" s="18"/>
      <c r="E108" s="96" t="s">
        <v>60</v>
      </c>
      <c r="F108" s="96"/>
      <c r="G108" s="96"/>
      <c r="H108" s="18"/>
    </row>
  </sheetData>
  <sheetProtection/>
  <mergeCells count="50">
    <mergeCell ref="C11:D11"/>
    <mergeCell ref="E11:F11"/>
    <mergeCell ref="A12:B12"/>
    <mergeCell ref="C12:D12"/>
    <mergeCell ref="A16:B16"/>
    <mergeCell ref="G9:H9"/>
    <mergeCell ref="G10:H10"/>
    <mergeCell ref="A9:C9"/>
    <mergeCell ref="D9:F9"/>
    <mergeCell ref="A10:C10"/>
    <mergeCell ref="D10:F10"/>
    <mergeCell ref="E12:F12"/>
    <mergeCell ref="A14:G14"/>
    <mergeCell ref="A11:B11"/>
    <mergeCell ref="C19:C21"/>
    <mergeCell ref="D19:D21"/>
    <mergeCell ref="A6:H6"/>
    <mergeCell ref="G7:H7"/>
    <mergeCell ref="G8:H8"/>
    <mergeCell ref="A7:C7"/>
    <mergeCell ref="D7:F7"/>
    <mergeCell ref="A8:C8"/>
    <mergeCell ref="D8:F8"/>
    <mergeCell ref="A15:G15"/>
    <mergeCell ref="E108:G108"/>
    <mergeCell ref="A75:G75"/>
    <mergeCell ref="A76:G76"/>
    <mergeCell ref="G80:G81"/>
    <mergeCell ref="A87:H87"/>
    <mergeCell ref="A100:G100"/>
    <mergeCell ref="A105:B105"/>
    <mergeCell ref="E105:G105"/>
    <mergeCell ref="E106:G106"/>
    <mergeCell ref="A107:B107"/>
    <mergeCell ref="E19:F19"/>
    <mergeCell ref="F20:F21"/>
    <mergeCell ref="A72:G72"/>
    <mergeCell ref="A70:G70"/>
    <mergeCell ref="A71:G71"/>
    <mergeCell ref="G19:G21"/>
    <mergeCell ref="E20:E21"/>
    <mergeCell ref="A48:G48"/>
    <mergeCell ref="A19:A21"/>
    <mergeCell ref="B19:B21"/>
    <mergeCell ref="E107:G107"/>
    <mergeCell ref="C80:D80"/>
    <mergeCell ref="A80:A81"/>
    <mergeCell ref="B80:B81"/>
    <mergeCell ref="A74:G74"/>
    <mergeCell ref="E80:F80"/>
  </mergeCells>
  <printOptions/>
  <pageMargins left="0" right="0" top="0" bottom="0" header="0.2362204724409449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Olga</cp:lastModifiedBy>
  <cp:lastPrinted>2020-07-27T13:27:46Z</cp:lastPrinted>
  <dcterms:created xsi:type="dcterms:W3CDTF">2018-08-27T10:46:38Z</dcterms:created>
  <dcterms:modified xsi:type="dcterms:W3CDTF">2020-07-28T12:50:45Z</dcterms:modified>
  <cp:category/>
  <cp:version/>
  <cp:contentType/>
  <cp:contentStatus/>
</cp:coreProperties>
</file>