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600" windowHeight="9525" activeTab="0"/>
  </bookViews>
  <sheets>
    <sheet name="форма2" sheetId="1" r:id="rId1"/>
  </sheets>
  <definedNames/>
  <calcPr fullCalcOnLoad="1"/>
</workbook>
</file>

<file path=xl/sharedStrings.xml><?xml version="1.0" encoding="utf-8"?>
<sst xmlns="http://schemas.openxmlformats.org/spreadsheetml/2006/main" count="898" uniqueCount="205">
  <si>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</si>
  <si>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</si>
  <si>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</si>
  <si>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</si>
  <si>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</si>
  <si>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 xml:space="preserve">                                            (найменування відповідального виконавця)</t>
  </si>
  <si>
    <t>(грн)</t>
  </si>
  <si>
    <t>Код</t>
  </si>
  <si>
    <t>Найменування</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</si>
  <si>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</si>
  <si>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</si>
  <si>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</si>
  <si>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</si>
  <si>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</si>
  <si>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</si>
  <si>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</si>
  <si>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</si>
  <si>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6. Витрати за кодами Економічної класифікації видатків / Класифікації кредитування бюджету:</t>
  </si>
  <si>
    <t>Код Економічної класифікації видатків бюджету</t>
  </si>
  <si>
    <t>Код Класифікації кредитування бюджету</t>
  </si>
  <si>
    <t>7. Витрати за напрямами використання бюджетних коштів:</t>
  </si>
  <si>
    <t>N з/п</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</si>
  <si>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</si>
  <si>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</si>
  <si>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</si>
  <si>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</si>
  <si>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</si>
  <si>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</si>
  <si>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</si>
  <si>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</si>
  <si>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</si>
  <si>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</si>
  <si>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</si>
  <si>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</si>
  <si>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</si>
  <si>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</si>
  <si>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</si>
  <si>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</si>
  <si>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</si>
  <si>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</si>
  <si>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</si>
  <si>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</si>
  <si>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</si>
  <si>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</si>
  <si>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</si>
  <si>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</si>
  <si>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</si>
  <si>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</si>
  <si>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</si>
  <si>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</si>
  <si>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</si>
  <si>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Касові видатки / надання кредитів</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</si>
  <si>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</si>
  <si>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</si>
  <si>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</si>
  <si>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</si>
  <si>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</si>
  <si>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</si>
  <si>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</si>
  <si>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</si>
  <si>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</si>
  <si>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</si>
  <si>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</si>
  <si>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</si>
  <si>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</si>
  <si>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</si>
  <si>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</si>
  <si>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</si>
  <si>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</si>
  <si>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</si>
  <si>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</si>
  <si>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</si>
  <si>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</si>
  <si>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</si>
  <si>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</si>
  <si>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</si>
  <si>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</si>
  <si>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</si>
  <si>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</si>
  <si>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</si>
  <si>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Оплата праці і нарахування на заробітну плату</t>
  </si>
  <si>
    <t>Заробітна плата</t>
  </si>
  <si>
    <t>Нарахування на заробітну плату</t>
  </si>
  <si>
    <t>Використання товарів і послуг</t>
  </si>
  <si>
    <t>предмети, матеріали,оболаднання та інвентар</t>
  </si>
  <si>
    <t>Оплата послуг ( крім комунальних)</t>
  </si>
  <si>
    <t>Видатки на відрядження</t>
  </si>
  <si>
    <t>Оплатта комунальних послуг та енергоносіїв</t>
  </si>
  <si>
    <t>Оплата теплопостачання</t>
  </si>
  <si>
    <t>Оплата електроенергії</t>
  </si>
  <si>
    <t>Оплата водопостачання</t>
  </si>
  <si>
    <t>Інші виплати населенню</t>
  </si>
  <si>
    <t>Дослідження і розробки, окремі заходи по реалізації державних (регіональних) програм</t>
  </si>
  <si>
    <t>Придбання обладнання та предметів довгострокового користування</t>
  </si>
  <si>
    <t>Капітальний ремонт інших об"ектів</t>
  </si>
  <si>
    <t>середня кількість ставок - всього</t>
  </si>
  <si>
    <t>динаміка збільшення кількості закладів на одну ставку у плановому періоді відповідно до фактичного показника минулого року</t>
  </si>
  <si>
    <t>од.</t>
  </si>
  <si>
    <t>%</t>
  </si>
  <si>
    <t>Зведення планів по мережі, штатах і контингетах, що фінансуються з місцквих бюджетів</t>
  </si>
  <si>
    <t>штатні розписи</t>
  </si>
  <si>
    <t>розрахунок</t>
  </si>
  <si>
    <t>Стимулюючи виплати</t>
  </si>
  <si>
    <t>Обов"зкові виплати</t>
  </si>
  <si>
    <t>Премії</t>
  </si>
  <si>
    <t>Матеріальна допомога</t>
  </si>
  <si>
    <t>спеціалісти</t>
  </si>
  <si>
    <t>2019__ рік</t>
  </si>
  <si>
    <t>2020__ рік</t>
  </si>
  <si>
    <t>Забезпечення прав громадян на бібліотечне обслуговування, загальну доступність до інформації так культурних цінностей, що збираються, зберігаються, надаються в тимчасове користування бібліотеками.</t>
  </si>
  <si>
    <t>Власні надходження бюджетних установ у тому числі:
(розписати за видами надходжень)</t>
  </si>
  <si>
    <t>від оренди майна бюджетних установ</t>
  </si>
  <si>
    <t xml:space="preserve"> за послуги, що надаються бюджетною установою згідно з їх основною діяльністю</t>
  </si>
  <si>
    <t>Інші поточні видатки</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</si>
  <si>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</si>
  <si>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Капітальний ремонт КЗ "Лисичанська централізована бібліотечна система" за адресою пр. Перемоги,  94 м. Лисичанськ</t>
  </si>
  <si>
    <t>Виготовлення проектно- кошторисної документації на капітальний ремонт опалення  КЗ "Лисичанська центарлізована бібліотечна система" за адресою вул. Ломоносова, 40 м. Привілля</t>
  </si>
  <si>
    <t>Поповненя бібліотечних фондів для бібліотек централізованої біліотечної системи</t>
  </si>
  <si>
    <t>кількість установ</t>
  </si>
  <si>
    <t>середня кількістьставок керівних працівників</t>
  </si>
  <si>
    <t>середня кількість ставок спеціалістів</t>
  </si>
  <si>
    <t>середня кількість ставок робітників</t>
  </si>
  <si>
    <t>Кількість користувачів (читачів)</t>
  </si>
  <si>
    <t>звітність установ</t>
  </si>
  <si>
    <t>тис. осіб</t>
  </si>
  <si>
    <t>бібліотечний фонд</t>
  </si>
  <si>
    <t>тис.прим.</t>
  </si>
  <si>
    <t>кількість книговидач</t>
  </si>
  <si>
    <t>кількість книговидач на одного працівника</t>
  </si>
  <si>
    <t>динаміка збільшення кількості книговидач у плановому періоді відповідно до фактичного показника минулого року</t>
  </si>
  <si>
    <t>видатки на поповнення бібліотечного фонду</t>
  </si>
  <si>
    <t xml:space="preserve"> поповнення біліотечного фонду</t>
  </si>
  <si>
    <t>грн.</t>
  </si>
  <si>
    <t>сердня вартість одного примірника</t>
  </si>
  <si>
    <t>довідка</t>
  </si>
  <si>
    <t>керівні  працівники</t>
  </si>
  <si>
    <t>робітники</t>
  </si>
  <si>
    <t>1) мета бюджетної програми, строки її реалізації;</t>
  </si>
  <si>
    <t>3) підстави реалізації бюджетної програми.</t>
  </si>
  <si>
    <t>5. Надходження для виконання бюджетної програми:</t>
  </si>
  <si>
    <t>8. Результативні показники бюджетної програми:</t>
  </si>
  <si>
    <t>11. Місцеві/регіональні програми, які виконуються в межах бюджетної програми:</t>
  </si>
  <si>
    <t>2) завдання бюджетної програми;</t>
  </si>
  <si>
    <t xml:space="preserve"> грн.</t>
  </si>
  <si>
    <t>2021__ рік (прогноз)</t>
  </si>
  <si>
    <t>2021__ рік</t>
  </si>
  <si>
    <t>тис.грн.</t>
  </si>
  <si>
    <t xml:space="preserve">Придбання комп"ютерної техніки для бібіліотек-філій КЗ "Лисичанська централізована бібілотечна система" </t>
  </si>
  <si>
    <t>Придбання проектору в рамках проекту "Створення сучасного громадського проекту "Fox clab" на базі центральної бібліотеки КЗ "Лисичанська централізована бібліотечна система"</t>
  </si>
  <si>
    <t>Придбання проектору в рамках проекту "Створення сучасного громадського простору"Fox clab" на базі центральної бібліотеки КЗ "Лисичанська централізована бібліотечна система"</t>
  </si>
  <si>
    <t>Капітальний ремонт системи опалення біліотки-філії №7 КЗ "Лисичанська централізована бібліотечна система" за адресою пр. Перемоги,  94 м. Лисичанськ</t>
  </si>
  <si>
    <t>Л.В.ТКАЧЕНКО</t>
  </si>
  <si>
    <t xml:space="preserve">                                                                                                                       (найменування головного розпорядника коштів місцевого бюджету)</t>
  </si>
  <si>
    <t>(код Типової відомчої класифікації видатків та кредитування місцевого бюджету )</t>
  </si>
  <si>
    <t>( код за ЄДРПОУ)</t>
  </si>
  <si>
    <t>(код Типової відомчої класифікації видатків такредитування місцевого бюджету та номер в системі головного розпорядника коштів)</t>
  </si>
  <si>
    <t>(код Програмної каласифікації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</si>
  <si>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</si>
  <si>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</si>
  <si>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</si>
  <si>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</si>
  <si>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0824</t>
  </si>
  <si>
    <t>Забезпечення діяльності бібліотек</t>
  </si>
  <si>
    <t>3.</t>
  </si>
  <si>
    <t>Оплата інших енергоносіїв та інших комунальних послуг</t>
  </si>
  <si>
    <t>БЮДЖЕТНИЙ ЗАПИТ НА 2020_ - 2022__ РОКИ індивідуальний (Форма 2020__-2)</t>
  </si>
  <si>
    <t>4. Мета та завдання бюджетної програми на 2020__ - 2022__ роки:</t>
  </si>
  <si>
    <t>1) надходження для виконання бюджетної програми у 2018__ - 2020__ роках:</t>
  </si>
  <si>
    <t>2018__ рік (звіт)</t>
  </si>
  <si>
    <t>2019__ рік (затверджено)</t>
  </si>
  <si>
    <t>2020__ рік (проект)</t>
  </si>
  <si>
    <t>2) надходження для виконання бюджетної програми у 2021__ - 2022__ роках:</t>
  </si>
  <si>
    <t>2022__ рік (прогноз)</t>
  </si>
  <si>
    <t>1) видатки за кодами Економічної класифікації видатків бюджету у 2018__ - 2020__ роках:</t>
  </si>
  <si>
    <t>2) надання кредитів за кодами Класифікації кредитування бюджету у 2018__ - 2020__ роках:</t>
  </si>
  <si>
    <t>3) видатки за кодами Економічної класифікації видатків бюджету у 2021__ - 2022__ роках:</t>
  </si>
  <si>
    <t>4) надання кредитів за кодами Класифікації кредитування бюджету у 2021__ - 2022__ роках:</t>
  </si>
  <si>
    <t>1) витрати за напрямами використання бюджетних коштів у 2018__ - 2020__ роках:</t>
  </si>
  <si>
    <t>2) витрати за напрямами використання бюджетних коштів у 2021__ - 2022__ роках:</t>
  </si>
  <si>
    <t>1) результативні показники бюджетної програми у 2018__- 2020__ роках:</t>
  </si>
  <si>
    <t>2) результативні показники бюджетної програми у 2021__ - 2022__ роках:</t>
  </si>
  <si>
    <t>2019__ рік (план)</t>
  </si>
  <si>
    <t>2022__ рік</t>
  </si>
  <si>
    <t>1) місцеві/регіональні програми, які виконуються в межах бюджетної програми у 2018__ - 2020__ роках:</t>
  </si>
  <si>
    <t>2) місцеві/регіональні програми, які виконуються в межах бюджетної програми у 2021__ - 2022__ роках:</t>
  </si>
  <si>
    <t>12. Об'єкти, які виконуються в межах бюджетної програми за рахунок коштів бюджету розвитку у 2018__ - 2022__ роках:</t>
  </si>
  <si>
    <t>разом</t>
  </si>
  <si>
    <t>14. Бюджетні зобов'язання у 2018__ - 2019__ роках:</t>
  </si>
  <si>
    <t>1) кредиторська заборгованість місцевого бюджету у 2018__ році:</t>
  </si>
  <si>
    <t>2) кредиторська заборгованість місцевого бюджету у 2019__ - 2020__ роках:</t>
  </si>
  <si>
    <t>3) дебіторська заборгованість у 2018__ - 2019__ роках:</t>
  </si>
  <si>
    <t>Дебіторська заборгованість на 01.01.2018__</t>
  </si>
  <si>
    <t>Дебіторська заборгованість на 01.01.2019__</t>
  </si>
  <si>
    <t>Очікувана дебіторська заборгованість на 01.01.2020__</t>
  </si>
  <si>
    <t>Оплат аінших енергоносіїв</t>
  </si>
  <si>
    <t>Придбання оргтехніки для бібліотек</t>
  </si>
  <si>
    <t>2018-2019</t>
  </si>
  <si>
    <t>13. Аналіз результатів, досягнутих внаслідок використання коштів загального фонду бюджету у 2018__ році, очікувані результати у 2019__ році, обґрунтування необхідності передбачення витрат на 2021__ - 2022__ роки.</t>
  </si>
  <si>
    <t>Предмети, матеріали,оболаднання та інвентар</t>
  </si>
  <si>
    <t>Конституція України, Бюджетний кодекс України, Закон України "Про державний бюджет України на 2020 рік", Закон України від 14.12.2010р. № 2778-VI "Про культуру", Наказ Міністерства культури і туризму №745 від 18.10.2005р. "Про впорядкування умов оплати працівників культури на основі Єдиної тарифної сітки",Закон України "Про бібліотеки та бібліотечну справу" від 27.01.1995р. № 32/95-ВР зі змінами та доповненнями, Постанова КМУ від 22.01.2005р. "Про затвердження порядку виплати доплати за вислугу років працівникам державних і комунальних бібліотек", Постанова КМУ  від 30.09.2009р. № 1073 "Про підвищення заробітної плати працвникам бібліотек", Наказ Міністерства фінансів України від 26.08.2014р. № 836 "Про деякі питання запровадження програмно- цільового методу складання та виконання місцевих бюджетів.</t>
  </si>
  <si>
    <t>Інші джерела власних надходжень бюджетних установ</t>
  </si>
  <si>
    <t>Інші надходження</t>
  </si>
  <si>
    <t>1. Відділ культури військово-цивільної администрації міста Лисичанськ Луганської області</t>
  </si>
  <si>
    <t>2. Відділ культури військово-цивільної администрації міста Лисичанськ Луганської області</t>
  </si>
  <si>
    <t>Л.А.ПИВОВАРОВА</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</si>
</sst>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
    <numFmt numFmtId="185" formatCode="0.0"/>
  </numFmts>
  <fonts count="40">
    <font>
      <sz val="11"/>
      <color theme="1"/>
      <name val="Calibri"/>
      <family val="2"/>
    </font>
    <font>
      <sz val="11"/>
      <color indexed="8"/>
      <name val="Calibri"/>
      <family val="2"/>
    </font>
    <font>
      <sz val="11"/>
      <color indexed="8"/>
      <name val="Times New Roman"/>
      <family val="1"/>
    </font>
    <font>
      <b/>
      <sz val="11"/>
      <color indexed="8"/>
      <name val="Times New Roman"/>
      <family val="1"/>
    </font>
    <font>
      <sz val="8"/>
      <color indexed="8"/>
      <name val="Times New Roman"/>
      <family val="1"/>
    </font>
    <font>
      <sz val="9"/>
      <color indexed="8"/>
      <name val="Times New Roman"/>
      <family val="1"/>
    </font>
    <font>
      <sz val="8"/>
      <name val="Calibri"/>
      <family val="2"/>
    </font>
    <font>
      <b/>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0"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5" fillId="25" borderId="1" applyNumberFormat="0" applyAlignment="0" applyProtection="0"/>
    <xf numFmtId="0" fontId="26" fillId="26" borderId="2" applyNumberFormat="0" applyAlignment="0" applyProtection="0"/>
    <xf numFmtId="0" fontId="27" fillId="26" borderId="1" applyNumberFormat="0" applyAlignment="0" applyProtection="0"/>
    <xf numFmtId="178" fontId="1" fillId="0" borderId="0" applyFont="0" applyFill="0" applyBorder="0" applyAlignment="0" applyProtection="0"/>
    <xf numFmtId="176" fontId="1"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7" borderId="7" applyNumberFormat="0" applyAlignment="0" applyProtection="0"/>
    <xf numFmtId="0" fontId="33" fillId="0" borderId="0" applyNumberFormat="0" applyFill="0" applyBorder="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39" fillId="31" borderId="0" applyNumberFormat="0" applyBorder="0" applyAlignment="0" applyProtection="0"/>
  </cellStyleXfs>
  <cellXfs count="59">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3" fillId="0" borderId="0" xfId="0" applyFont="1" applyAlignment="1">
      <alignment horizontal="left" vertical="center" wrapText="1"/>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5" fillId="0" borderId="10" xfId="0" applyFont="1" applyBorder="1" applyAlignment="1">
      <alignment horizontal="center" vertical="center" wrapText="1"/>
    </xf>
    <xf numFmtId="0" fontId="2" fillId="0" borderId="11" xfId="0" applyFont="1" applyBorder="1" applyAlignment="1">
      <alignment/>
    </xf>
    <xf numFmtId="0" fontId="2" fillId="0" borderId="0" xfId="0" applyFont="1" applyAlignment="1">
      <alignment horizontal="left"/>
    </xf>
    <xf numFmtId="0" fontId="2" fillId="0" borderId="10" xfId="0" applyFont="1" applyBorder="1" applyAlignment="1">
      <alignment horizontal="right" vertical="center" wrapText="1"/>
    </xf>
    <xf numFmtId="0" fontId="2" fillId="0" borderId="10" xfId="0" applyFont="1" applyBorder="1" applyAlignment="1">
      <alignment horizontal="left" vertical="center" wrapText="1"/>
    </xf>
    <xf numFmtId="184" fontId="2" fillId="0" borderId="10" xfId="0" applyNumberFormat="1" applyFont="1" applyBorder="1" applyAlignment="1">
      <alignment horizontal="center" vertical="center" wrapText="1"/>
    </xf>
    <xf numFmtId="2" fontId="2" fillId="0" borderId="10" xfId="0" applyNumberFormat="1" applyFont="1" applyBorder="1" applyAlignment="1">
      <alignment horizontal="center" vertical="center" wrapText="1"/>
    </xf>
    <xf numFmtId="184" fontId="2" fillId="0" borderId="10" xfId="0" applyNumberFormat="1" applyFont="1" applyBorder="1" applyAlignment="1">
      <alignment vertical="center" wrapText="1"/>
    </xf>
    <xf numFmtId="1" fontId="2" fillId="0" borderId="10" xfId="0" applyNumberFormat="1" applyFont="1" applyBorder="1" applyAlignment="1">
      <alignment horizontal="center" vertical="center" wrapText="1"/>
    </xf>
    <xf numFmtId="1" fontId="2" fillId="0" borderId="10" xfId="0" applyNumberFormat="1" applyFont="1" applyBorder="1" applyAlignment="1">
      <alignment vertical="center" wrapText="1"/>
    </xf>
    <xf numFmtId="0" fontId="2" fillId="0" borderId="10" xfId="0" applyFont="1" applyBorder="1" applyAlignment="1">
      <alignment/>
    </xf>
    <xf numFmtId="0" fontId="4" fillId="0" borderId="0" xfId="0" applyFont="1" applyAlignment="1">
      <alignment horizontal="center" vertical="top" wrapText="1"/>
    </xf>
    <xf numFmtId="0" fontId="3" fillId="0" borderId="11" xfId="0" applyFont="1" applyBorder="1" applyAlignment="1">
      <alignment horizontal="left"/>
    </xf>
    <xf numFmtId="0" fontId="3" fillId="0" borderId="11" xfId="0" applyFont="1" applyBorder="1" applyAlignment="1">
      <alignment horizontal="center"/>
    </xf>
    <xf numFmtId="0" fontId="4" fillId="0" borderId="0" xfId="0" applyFont="1" applyAlignment="1">
      <alignment horizontal="center" vertical="top"/>
    </xf>
    <xf numFmtId="185" fontId="2" fillId="0" borderId="10" xfId="0" applyNumberFormat="1" applyFont="1" applyBorder="1" applyAlignment="1">
      <alignment horizontal="center" vertical="center" wrapText="1"/>
    </xf>
    <xf numFmtId="0" fontId="2" fillId="0" borderId="12" xfId="0" applyFont="1"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2" fillId="0" borderId="0" xfId="0" applyFont="1" applyAlignment="1">
      <alignment vertical="center" wrapText="1"/>
    </xf>
    <xf numFmtId="0" fontId="2" fillId="0" borderId="10" xfId="0" applyFont="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15"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xf>
    <xf numFmtId="0" fontId="3" fillId="0" borderId="0" xfId="0" applyFont="1" applyAlignment="1">
      <alignment horizontal="center" vertical="center"/>
    </xf>
    <xf numFmtId="0" fontId="3" fillId="0" borderId="0" xfId="0" applyFont="1" applyAlignment="1">
      <alignment horizontal="center" vertical="center" wrapText="1"/>
    </xf>
    <xf numFmtId="0" fontId="5" fillId="0" borderId="0" xfId="0" applyFont="1" applyAlignment="1">
      <alignment horizontal="center" vertical="top" wrapText="1"/>
    </xf>
    <xf numFmtId="0" fontId="2" fillId="0" borderId="11" xfId="0" applyFont="1" applyBorder="1" applyAlignment="1">
      <alignment horizontal="center"/>
    </xf>
    <xf numFmtId="0" fontId="3" fillId="0" borderId="11" xfId="0" applyFont="1" applyBorder="1" applyAlignment="1">
      <alignment horizontal="left" vertical="center" wrapText="1"/>
    </xf>
    <xf numFmtId="0" fontId="3" fillId="0" borderId="11" xfId="0" applyFont="1" applyBorder="1" applyAlignment="1">
      <alignment horizontal="center" vertical="center" wrapText="1"/>
    </xf>
    <xf numFmtId="0" fontId="4" fillId="0" borderId="15" xfId="0" applyFont="1" applyBorder="1" applyAlignment="1">
      <alignment horizontal="left" vertical="top"/>
    </xf>
    <xf numFmtId="0" fontId="4" fillId="0" borderId="15" xfId="0" applyFont="1" applyBorder="1" applyAlignment="1">
      <alignment horizontal="left" vertical="top" wrapText="1"/>
    </xf>
    <xf numFmtId="0" fontId="3" fillId="0" borderId="11" xfId="0" applyFont="1" applyBorder="1" applyAlignment="1">
      <alignment horizontal="center" vertical="top" wrapText="1"/>
    </xf>
    <xf numFmtId="0" fontId="4" fillId="0" borderId="15" xfId="0" applyFont="1" applyBorder="1" applyAlignment="1">
      <alignment horizontal="center" vertical="top" wrapText="1"/>
    </xf>
    <xf numFmtId="0" fontId="3" fillId="0" borderId="11" xfId="0" applyFont="1" applyBorder="1" applyAlignment="1">
      <alignment horizontal="center"/>
    </xf>
    <xf numFmtId="49" fontId="3" fillId="0" borderId="11" xfId="0" applyNumberFormat="1" applyFont="1" applyBorder="1" applyAlignment="1">
      <alignment horizontal="center"/>
    </xf>
    <xf numFmtId="0" fontId="7" fillId="0" borderId="11" xfId="0" applyFont="1" applyBorder="1" applyAlignment="1">
      <alignment wrapText="1"/>
    </xf>
    <xf numFmtId="0" fontId="3" fillId="0" borderId="11" xfId="0" applyFont="1" applyBorder="1" applyAlignment="1">
      <alignment wrapText="1"/>
    </xf>
    <xf numFmtId="0" fontId="2" fillId="0" borderId="11" xfId="0" applyFont="1" applyBorder="1" applyAlignment="1">
      <alignment wrapText="1"/>
    </xf>
    <xf numFmtId="0" fontId="3" fillId="0" borderId="11" xfId="0" applyFont="1" applyBorder="1" applyAlignment="1">
      <alignment horizontal="center" wrapText="1"/>
    </xf>
    <xf numFmtId="0" fontId="4" fillId="0" borderId="0" xfId="0" applyFont="1" applyBorder="1" applyAlignment="1">
      <alignment horizontal="center" vertical="top" wrapText="1"/>
    </xf>
    <xf numFmtId="0" fontId="0" fillId="0" borderId="0" xfId="0" applyBorder="1" applyAlignment="1">
      <alignment horizontal="center" vertical="top" wrapText="1"/>
    </xf>
    <xf numFmtId="0" fontId="0" fillId="0" borderId="0" xfId="0" applyAlignment="1">
      <alignment horizontal="center" vertical="top" wrapText="1"/>
    </xf>
    <xf numFmtId="0" fontId="4" fillId="0" borderId="0" xfId="0" applyFont="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368"/>
  <sheetViews>
    <sheetView tabSelected="1" view="pageBreakPreview" zoomScaleSheetLayoutView="100" zoomScalePageLayoutView="0" workbookViewId="0" topLeftCell="A1">
      <selection activeCell="I328" sqref="I328"/>
    </sheetView>
  </sheetViews>
  <sheetFormatPr defaultColWidth="9.140625" defaultRowHeight="15"/>
  <cols>
    <col min="1" max="1" width="11.7109375" style="1" customWidth="1"/>
    <col min="2" max="2" width="33.421875" style="1" customWidth="1"/>
    <col min="3" max="3" width="11.28125" style="1" customWidth="1"/>
    <col min="4" max="4" width="15.00390625" style="1" customWidth="1"/>
    <col min="5" max="5" width="11.28125" style="1" customWidth="1"/>
    <col min="6" max="6" width="10.8515625" style="1" customWidth="1"/>
    <col min="7" max="9" width="11.28125" style="1" customWidth="1"/>
    <col min="10" max="10" width="10.421875" style="1" customWidth="1"/>
    <col min="11" max="14" width="11.28125" style="1" customWidth="1"/>
    <col min="15" max="15" width="9.140625" style="1" customWidth="1"/>
    <col min="16" max="16" width="7.8515625" style="1" customWidth="1"/>
    <col min="17" max="16384" width="9.140625" style="1" customWidth="1"/>
  </cols>
  <sheetData>
    <row r="1" ht="15">
      <c r="P1" s="3" t="s">
        <v>0</v>
      </c>
    </row>
    <row r="2" ht="15">
      <c r="P2" s="3" t="s">
        <v>1</v>
      </c>
    </row>
    <row r="3" ht="15">
      <c r="P3" s="3" t="s">
        <v>2</v>
      </c>
    </row>
    <row r="4" ht="15">
      <c r="P4" s="3" t="s">
        <v>3</v>
      </c>
    </row>
    <row r="5" ht="15">
      <c r="P5" s="3" t="s">
        <v>4</v>
      </c>
    </row>
    <row r="6" spans="1:16" ht="15">
      <c r="A6" s="39" t="s">
        <v>165</v>
      </c>
      <c r="B6" s="39"/>
      <c r="C6" s="39"/>
      <c r="D6" s="39"/>
      <c r="E6" s="39"/>
      <c r="F6" s="39"/>
      <c r="G6" s="39"/>
      <c r="H6" s="39"/>
      <c r="I6" s="39"/>
      <c r="J6" s="39"/>
      <c r="K6" s="39"/>
      <c r="L6" s="39"/>
      <c r="M6" s="39"/>
      <c r="N6" s="39"/>
      <c r="O6" s="39"/>
      <c r="P6" s="39"/>
    </row>
    <row r="7" spans="1:16" ht="18.75" customHeight="1">
      <c r="A7" s="43" t="s">
        <v>202</v>
      </c>
      <c r="B7" s="43"/>
      <c r="C7" s="43"/>
      <c r="D7" s="43"/>
      <c r="E7" s="43"/>
      <c r="F7" s="43"/>
      <c r="G7" s="43"/>
      <c r="H7" s="43"/>
      <c r="I7" s="43"/>
      <c r="J7" s="43"/>
      <c r="K7" s="44">
        <v>10</v>
      </c>
      <c r="L7" s="44"/>
      <c r="M7" s="44"/>
      <c r="N7" s="44"/>
      <c r="O7" s="40">
        <v>2227096</v>
      </c>
      <c r="P7" s="40"/>
    </row>
    <row r="8" spans="1:16" ht="24" customHeight="1">
      <c r="A8" s="45" t="s">
        <v>152</v>
      </c>
      <c r="B8" s="45"/>
      <c r="C8" s="45"/>
      <c r="D8" s="45"/>
      <c r="E8" s="45"/>
      <c r="F8" s="45"/>
      <c r="G8" s="45"/>
      <c r="H8" s="45"/>
      <c r="I8" s="45"/>
      <c r="J8" s="45"/>
      <c r="K8" s="46" t="s">
        <v>153</v>
      </c>
      <c r="L8" s="46"/>
      <c r="M8" s="46"/>
      <c r="N8" s="46"/>
      <c r="O8" s="41" t="s">
        <v>154</v>
      </c>
      <c r="P8" s="41"/>
    </row>
    <row r="9" spans="1:16" ht="15" customHeight="1">
      <c r="A9" s="43" t="s">
        <v>203</v>
      </c>
      <c r="B9" s="43"/>
      <c r="C9" s="43"/>
      <c r="D9" s="43"/>
      <c r="E9" s="43"/>
      <c r="F9" s="43"/>
      <c r="G9" s="43"/>
      <c r="H9" s="43"/>
      <c r="I9" s="43"/>
      <c r="J9" s="43"/>
      <c r="K9" s="47">
        <v>101</v>
      </c>
      <c r="L9" s="47"/>
      <c r="M9" s="47"/>
      <c r="N9" s="47"/>
      <c r="O9" s="40">
        <v>2227096</v>
      </c>
      <c r="P9" s="40"/>
    </row>
    <row r="10" spans="1:16" ht="35.25" customHeight="1">
      <c r="A10" s="48" t="s">
        <v>5</v>
      </c>
      <c r="B10" s="48"/>
      <c r="C10" s="48"/>
      <c r="D10" s="48"/>
      <c r="E10" s="48"/>
      <c r="F10" s="48"/>
      <c r="G10" s="48"/>
      <c r="H10" s="48"/>
      <c r="I10" s="48"/>
      <c r="J10" s="48"/>
      <c r="K10" s="46" t="s">
        <v>155</v>
      </c>
      <c r="L10" s="46"/>
      <c r="M10" s="46"/>
      <c r="N10" s="46"/>
      <c r="O10" s="41" t="s">
        <v>154</v>
      </c>
      <c r="P10" s="41"/>
    </row>
    <row r="11" spans="1:16" ht="15" customHeight="1">
      <c r="A11" s="22" t="s">
        <v>163</v>
      </c>
      <c r="B11" s="23">
        <v>1014030</v>
      </c>
      <c r="C11" s="49">
        <v>4030</v>
      </c>
      <c r="D11" s="49"/>
      <c r="E11" s="50" t="s">
        <v>161</v>
      </c>
      <c r="F11" s="50"/>
      <c r="G11" s="51" t="s">
        <v>162</v>
      </c>
      <c r="H11" s="52"/>
      <c r="I11" s="52"/>
      <c r="J11" s="52"/>
      <c r="K11" s="53"/>
      <c r="L11" s="53"/>
      <c r="M11" s="53"/>
      <c r="N11" s="53"/>
      <c r="O11" s="54">
        <v>12208100000</v>
      </c>
      <c r="P11" s="54"/>
    </row>
    <row r="12" spans="1:16" ht="24.75" customHeight="1">
      <c r="A12" s="24"/>
      <c r="B12" s="21" t="s">
        <v>156</v>
      </c>
      <c r="C12" s="48" t="s">
        <v>157</v>
      </c>
      <c r="D12" s="48"/>
      <c r="E12" s="48" t="s">
        <v>158</v>
      </c>
      <c r="F12" s="48"/>
      <c r="G12" s="55" t="s">
        <v>159</v>
      </c>
      <c r="H12" s="56"/>
      <c r="I12" s="56"/>
      <c r="J12" s="56"/>
      <c r="K12" s="56"/>
      <c r="L12" s="56"/>
      <c r="M12" s="57"/>
      <c r="N12" s="57"/>
      <c r="O12" s="58" t="s">
        <v>160</v>
      </c>
      <c r="P12" s="58"/>
    </row>
    <row r="13" spans="1:2" ht="15">
      <c r="A13" s="5"/>
      <c r="B13" s="2"/>
    </row>
    <row r="14" spans="1:16" ht="15">
      <c r="A14" s="32" t="s">
        <v>166</v>
      </c>
      <c r="B14" s="32"/>
      <c r="C14" s="32"/>
      <c r="D14" s="32"/>
      <c r="E14" s="32"/>
      <c r="F14" s="32"/>
      <c r="G14" s="32"/>
      <c r="H14" s="32"/>
      <c r="I14" s="32"/>
      <c r="J14" s="32"/>
      <c r="K14" s="32"/>
      <c r="L14" s="32"/>
      <c r="M14" s="32"/>
      <c r="N14" s="32"/>
      <c r="O14" s="32"/>
      <c r="P14" s="32"/>
    </row>
    <row r="15" spans="1:16" ht="15">
      <c r="A15" s="32" t="s">
        <v>137</v>
      </c>
      <c r="B15" s="32"/>
      <c r="C15" s="32"/>
      <c r="D15" s="32"/>
      <c r="E15" s="32"/>
      <c r="F15" s="32"/>
      <c r="G15" s="32"/>
      <c r="H15" s="32"/>
      <c r="I15" s="32"/>
      <c r="J15" s="32"/>
      <c r="K15" s="32"/>
      <c r="L15" s="32"/>
      <c r="M15" s="32"/>
      <c r="N15" s="32"/>
      <c r="O15" s="32"/>
      <c r="P15" s="32"/>
    </row>
    <row r="16" spans="1:16" ht="11.25" customHeight="1">
      <c r="A16" s="29" t="s">
        <v>109</v>
      </c>
      <c r="B16" s="29"/>
      <c r="C16" s="29"/>
      <c r="D16" s="29"/>
      <c r="E16" s="29"/>
      <c r="F16" s="29"/>
      <c r="G16" s="29"/>
      <c r="H16" s="29"/>
      <c r="I16" s="29"/>
      <c r="J16" s="29"/>
      <c r="K16" s="29"/>
      <c r="L16" s="29"/>
      <c r="M16" s="29"/>
      <c r="N16" s="29"/>
      <c r="O16" s="29"/>
      <c r="P16" s="29"/>
    </row>
    <row r="17" spans="1:16" ht="15">
      <c r="A17" s="32" t="s">
        <v>142</v>
      </c>
      <c r="B17" s="32"/>
      <c r="C17" s="32"/>
      <c r="D17" s="32"/>
      <c r="E17" s="32"/>
      <c r="F17" s="32"/>
      <c r="G17" s="32"/>
      <c r="H17" s="32"/>
      <c r="I17" s="32"/>
      <c r="J17" s="32"/>
      <c r="K17" s="32"/>
      <c r="L17" s="32"/>
      <c r="M17" s="32"/>
      <c r="N17" s="32"/>
      <c r="O17" s="32"/>
      <c r="P17" s="32"/>
    </row>
    <row r="18" spans="1:16" ht="27" customHeight="1">
      <c r="A18" s="29" t="s">
        <v>114</v>
      </c>
      <c r="B18" s="29"/>
      <c r="C18" s="29"/>
      <c r="D18" s="29"/>
      <c r="E18" s="29"/>
      <c r="F18" s="29"/>
      <c r="G18" s="29"/>
      <c r="H18" s="29"/>
      <c r="I18" s="29"/>
      <c r="J18" s="29"/>
      <c r="K18" s="29"/>
      <c r="L18" s="29"/>
      <c r="M18" s="29"/>
      <c r="N18" s="29"/>
      <c r="O18" s="29"/>
      <c r="P18" s="29"/>
    </row>
    <row r="19" spans="1:16" ht="15">
      <c r="A19" s="32" t="s">
        <v>138</v>
      </c>
      <c r="B19" s="32"/>
      <c r="C19" s="32"/>
      <c r="D19" s="32"/>
      <c r="E19" s="32"/>
      <c r="F19" s="32"/>
      <c r="G19" s="32"/>
      <c r="H19" s="32"/>
      <c r="I19" s="32"/>
      <c r="J19" s="32"/>
      <c r="K19" s="32"/>
      <c r="L19" s="32"/>
      <c r="M19" s="32"/>
      <c r="N19" s="32"/>
      <c r="O19" s="32"/>
      <c r="P19" s="32"/>
    </row>
    <row r="20" spans="1:16" ht="77.25" customHeight="1">
      <c r="A20" s="29" t="s">
        <v>199</v>
      </c>
      <c r="B20" s="29"/>
      <c r="C20" s="29"/>
      <c r="D20" s="29"/>
      <c r="E20" s="29"/>
      <c r="F20" s="29"/>
      <c r="G20" s="29"/>
      <c r="H20" s="29"/>
      <c r="I20" s="29"/>
      <c r="J20" s="29"/>
      <c r="K20" s="29"/>
      <c r="L20" s="29"/>
      <c r="M20" s="29"/>
      <c r="N20" s="29"/>
      <c r="O20" s="29"/>
      <c r="P20" s="29"/>
    </row>
    <row r="21" spans="1:16" ht="15">
      <c r="A21" s="32" t="s">
        <v>139</v>
      </c>
      <c r="B21" s="32"/>
      <c r="C21" s="32"/>
      <c r="D21" s="32"/>
      <c r="E21" s="32"/>
      <c r="F21" s="32"/>
      <c r="G21" s="32"/>
      <c r="H21" s="32"/>
      <c r="I21" s="32"/>
      <c r="J21" s="32"/>
      <c r="K21" s="32"/>
      <c r="L21" s="32"/>
      <c r="M21" s="32"/>
      <c r="N21" s="32"/>
      <c r="O21" s="32"/>
      <c r="P21" s="32"/>
    </row>
    <row r="22" spans="1:16" ht="15">
      <c r="A22" s="32" t="s">
        <v>167</v>
      </c>
      <c r="B22" s="32"/>
      <c r="C22" s="32"/>
      <c r="D22" s="32"/>
      <c r="E22" s="32"/>
      <c r="F22" s="32"/>
      <c r="G22" s="32"/>
      <c r="H22" s="32"/>
      <c r="I22" s="32"/>
      <c r="J22" s="32"/>
      <c r="K22" s="32"/>
      <c r="L22" s="32"/>
      <c r="M22" s="32"/>
      <c r="N22" s="32"/>
      <c r="O22" s="32"/>
      <c r="P22" s="32"/>
    </row>
    <row r="23" spans="1:2" ht="15">
      <c r="A23" s="29" t="s">
        <v>6</v>
      </c>
      <c r="B23" s="29"/>
    </row>
    <row r="24" ht="14.25" customHeight="1"/>
    <row r="25" ht="15" hidden="1"/>
    <row r="26" spans="1:14" ht="15">
      <c r="A26" s="30" t="s">
        <v>7</v>
      </c>
      <c r="B26" s="30" t="s">
        <v>8</v>
      </c>
      <c r="C26" s="30" t="s">
        <v>168</v>
      </c>
      <c r="D26" s="30"/>
      <c r="E26" s="30"/>
      <c r="F26" s="30"/>
      <c r="G26" s="30" t="s">
        <v>169</v>
      </c>
      <c r="H26" s="30"/>
      <c r="I26" s="30"/>
      <c r="J26" s="30"/>
      <c r="K26" s="30" t="s">
        <v>170</v>
      </c>
      <c r="L26" s="30"/>
      <c r="M26" s="30"/>
      <c r="N26" s="30"/>
    </row>
    <row r="27" spans="1:14" ht="68.25" customHeight="1">
      <c r="A27" s="30"/>
      <c r="B27" s="30"/>
      <c r="C27" s="8" t="s">
        <v>9</v>
      </c>
      <c r="D27" s="8" t="s">
        <v>10</v>
      </c>
      <c r="E27" s="8" t="s">
        <v>11</v>
      </c>
      <c r="F27" s="8" t="s">
        <v>62</v>
      </c>
      <c r="G27" s="8" t="s">
        <v>9</v>
      </c>
      <c r="H27" s="8" t="s">
        <v>10</v>
      </c>
      <c r="I27" s="8" t="s">
        <v>11</v>
      </c>
      <c r="J27" s="8" t="s">
        <v>60</v>
      </c>
      <c r="K27" s="8" t="s">
        <v>9</v>
      </c>
      <c r="L27" s="8" t="s">
        <v>10</v>
      </c>
      <c r="M27" s="8" t="s">
        <v>11</v>
      </c>
      <c r="N27" s="8" t="s">
        <v>61</v>
      </c>
    </row>
    <row r="28" spans="1:14" ht="15">
      <c r="A28" s="8">
        <v>1</v>
      </c>
      <c r="B28" s="8">
        <v>2</v>
      </c>
      <c r="C28" s="8">
        <v>3</v>
      </c>
      <c r="D28" s="8">
        <v>4</v>
      </c>
      <c r="E28" s="8">
        <v>5</v>
      </c>
      <c r="F28" s="8">
        <v>6</v>
      </c>
      <c r="G28" s="8">
        <v>7</v>
      </c>
      <c r="H28" s="8">
        <v>8</v>
      </c>
      <c r="I28" s="8">
        <v>9</v>
      </c>
      <c r="J28" s="8">
        <v>10</v>
      </c>
      <c r="K28" s="8">
        <v>11</v>
      </c>
      <c r="L28" s="8">
        <v>12</v>
      </c>
      <c r="M28" s="8">
        <v>13</v>
      </c>
      <c r="N28" s="8">
        <v>14</v>
      </c>
    </row>
    <row r="29" spans="1:14" ht="30">
      <c r="A29" s="8"/>
      <c r="B29" s="9" t="s">
        <v>13</v>
      </c>
      <c r="C29" s="8">
        <v>5834801</v>
      </c>
      <c r="D29" s="8" t="s">
        <v>14</v>
      </c>
      <c r="E29" s="8" t="s">
        <v>14</v>
      </c>
      <c r="F29" s="8">
        <f>C29</f>
        <v>5834801</v>
      </c>
      <c r="G29" s="8">
        <v>6648587</v>
      </c>
      <c r="H29" s="8" t="s">
        <v>14</v>
      </c>
      <c r="I29" s="8" t="s">
        <v>14</v>
      </c>
      <c r="J29" s="8">
        <f>G29</f>
        <v>6648587</v>
      </c>
      <c r="K29" s="8">
        <f>7684813-41006-3000-43830</f>
        <v>7596977</v>
      </c>
      <c r="L29" s="8" t="s">
        <v>14</v>
      </c>
      <c r="M29" s="8" t="s">
        <v>14</v>
      </c>
      <c r="N29" s="8">
        <f>K29</f>
        <v>7596977</v>
      </c>
    </row>
    <row r="30" spans="1:14" ht="45">
      <c r="A30" s="8">
        <v>25000000</v>
      </c>
      <c r="B30" s="9" t="s">
        <v>110</v>
      </c>
      <c r="C30" s="8" t="s">
        <v>14</v>
      </c>
      <c r="D30" s="8">
        <v>49346</v>
      </c>
      <c r="E30" s="8" t="s">
        <v>12</v>
      </c>
      <c r="F30" s="8">
        <f>D30</f>
        <v>49346</v>
      </c>
      <c r="G30" s="8" t="s">
        <v>14</v>
      </c>
      <c r="H30" s="8">
        <v>84564</v>
      </c>
      <c r="I30" s="8" t="s">
        <v>12</v>
      </c>
      <c r="J30" s="8">
        <f>H30</f>
        <v>84564</v>
      </c>
      <c r="K30" s="8" t="s">
        <v>14</v>
      </c>
      <c r="L30" s="8">
        <f>L31+L33+L34</f>
        <v>377547</v>
      </c>
      <c r="M30" s="8" t="s">
        <v>12</v>
      </c>
      <c r="N30" s="8">
        <f>L30</f>
        <v>377547</v>
      </c>
    </row>
    <row r="31" spans="1:14" ht="42" customHeight="1">
      <c r="A31" s="8">
        <v>25010100</v>
      </c>
      <c r="B31" s="9" t="s">
        <v>112</v>
      </c>
      <c r="C31" s="8"/>
      <c r="D31" s="8">
        <v>146321</v>
      </c>
      <c r="E31" s="8"/>
      <c r="F31" s="8">
        <f>D31</f>
        <v>146321</v>
      </c>
      <c r="G31" s="8"/>
      <c r="H31" s="8">
        <v>222203</v>
      </c>
      <c r="I31" s="8"/>
      <c r="J31" s="8">
        <f>H31</f>
        <v>222203</v>
      </c>
      <c r="K31" s="8"/>
      <c r="L31" s="8">
        <f>15000+3300+5627+13500</f>
        <v>37427</v>
      </c>
      <c r="M31" s="8"/>
      <c r="N31" s="8">
        <f>L31</f>
        <v>37427</v>
      </c>
    </row>
    <row r="32" spans="1:14" ht="30" customHeight="1" hidden="1">
      <c r="A32" s="8">
        <v>25010300</v>
      </c>
      <c r="B32" s="9" t="s">
        <v>111</v>
      </c>
      <c r="C32" s="8"/>
      <c r="D32" s="8"/>
      <c r="E32" s="8"/>
      <c r="F32" s="8"/>
      <c r="G32" s="8"/>
      <c r="H32" s="8"/>
      <c r="I32" s="8"/>
      <c r="J32" s="8"/>
      <c r="K32" s="8"/>
      <c r="L32" s="8"/>
      <c r="M32" s="8"/>
      <c r="N32" s="8"/>
    </row>
    <row r="33" spans="1:14" ht="30" customHeight="1">
      <c r="A33" s="8">
        <v>25020100</v>
      </c>
      <c r="B33" s="9" t="s">
        <v>200</v>
      </c>
      <c r="C33" s="8"/>
      <c r="D33" s="8"/>
      <c r="E33" s="8"/>
      <c r="F33" s="8"/>
      <c r="G33" s="8"/>
      <c r="H33" s="8"/>
      <c r="I33" s="8"/>
      <c r="J33" s="8"/>
      <c r="K33" s="8"/>
      <c r="L33" s="8">
        <f>88469+4000+35558+1600+61550+122731+16400+9812</f>
        <v>340120</v>
      </c>
      <c r="M33" s="8"/>
      <c r="N33" s="8">
        <f>L33</f>
        <v>340120</v>
      </c>
    </row>
    <row r="34" spans="1:14" ht="23.25" customHeight="1">
      <c r="A34" s="8"/>
      <c r="B34" s="9" t="s">
        <v>201</v>
      </c>
      <c r="C34" s="8" t="s">
        <v>14</v>
      </c>
      <c r="D34" s="8">
        <v>445928</v>
      </c>
      <c r="E34" s="8">
        <v>445928</v>
      </c>
      <c r="F34" s="8">
        <f>D34</f>
        <v>445928</v>
      </c>
      <c r="G34" s="8" t="s">
        <v>14</v>
      </c>
      <c r="H34" s="8">
        <v>435133</v>
      </c>
      <c r="I34" s="18">
        <v>435133</v>
      </c>
      <c r="J34" s="8">
        <f>H34</f>
        <v>435133</v>
      </c>
      <c r="K34" s="8" t="s">
        <v>14</v>
      </c>
      <c r="L34" s="8"/>
      <c r="M34" s="18"/>
      <c r="N34" s="8">
        <f>L34</f>
        <v>0</v>
      </c>
    </row>
    <row r="35" spans="1:14" ht="15">
      <c r="A35" s="8" t="s">
        <v>12</v>
      </c>
      <c r="B35" s="9" t="s">
        <v>15</v>
      </c>
      <c r="C35" s="8" t="s">
        <v>14</v>
      </c>
      <c r="D35" s="8" t="s">
        <v>12</v>
      </c>
      <c r="E35" s="8" t="s">
        <v>12</v>
      </c>
      <c r="F35" s="8" t="s">
        <v>12</v>
      </c>
      <c r="G35" s="8" t="s">
        <v>14</v>
      </c>
      <c r="H35" s="8" t="s">
        <v>12</v>
      </c>
      <c r="I35" s="15" t="s">
        <v>12</v>
      </c>
      <c r="J35" s="8" t="s">
        <v>12</v>
      </c>
      <c r="K35" s="8" t="s">
        <v>14</v>
      </c>
      <c r="L35" s="8" t="s">
        <v>12</v>
      </c>
      <c r="M35" s="16" t="s">
        <v>12</v>
      </c>
      <c r="N35" s="8" t="s">
        <v>12</v>
      </c>
    </row>
    <row r="36" spans="1:14" ht="15">
      <c r="A36" s="8" t="s">
        <v>12</v>
      </c>
      <c r="B36" s="8" t="s">
        <v>16</v>
      </c>
      <c r="C36" s="8">
        <f>C29</f>
        <v>5834801</v>
      </c>
      <c r="D36" s="8">
        <f>D30+D34+D31</f>
        <v>641595</v>
      </c>
      <c r="E36" s="8">
        <f>SUM(E34:E35)</f>
        <v>445928</v>
      </c>
      <c r="F36" s="8">
        <f>F29+F34+F30</f>
        <v>6330075</v>
      </c>
      <c r="G36" s="8">
        <f>G29</f>
        <v>6648587</v>
      </c>
      <c r="H36" s="8">
        <f>SUM(H30:H35)</f>
        <v>741900</v>
      </c>
      <c r="I36" s="18">
        <f>SUM(I34:I35)</f>
        <v>435133</v>
      </c>
      <c r="J36" s="8">
        <f>J29+J30+J31+J34</f>
        <v>7390487</v>
      </c>
      <c r="K36" s="8">
        <f>K29</f>
        <v>7596977</v>
      </c>
      <c r="L36" s="8">
        <f>L30</f>
        <v>377547</v>
      </c>
      <c r="M36" s="18">
        <f>SUM(M34:M35)</f>
        <v>0</v>
      </c>
      <c r="N36" s="8">
        <f>N29+N30</f>
        <v>7974524</v>
      </c>
    </row>
    <row r="37" ht="15" hidden="1">
      <c r="H37" s="1">
        <f>SUM(H30:H36)</f>
        <v>1483800</v>
      </c>
    </row>
    <row r="38" spans="1:10" ht="15">
      <c r="A38" s="31" t="s">
        <v>171</v>
      </c>
      <c r="B38" s="31"/>
      <c r="C38" s="31"/>
      <c r="D38" s="31"/>
      <c r="E38" s="31"/>
      <c r="F38" s="31"/>
      <c r="G38" s="31"/>
      <c r="H38" s="31"/>
      <c r="I38" s="31"/>
      <c r="J38" s="31"/>
    </row>
    <row r="39" ht="14.25" customHeight="1">
      <c r="A39" s="5" t="s">
        <v>6</v>
      </c>
    </row>
    <row r="40" ht="15" hidden="1"/>
    <row r="41" spans="1:10" ht="15">
      <c r="A41" s="30" t="s">
        <v>7</v>
      </c>
      <c r="B41" s="30" t="s">
        <v>8</v>
      </c>
      <c r="C41" s="30" t="s">
        <v>144</v>
      </c>
      <c r="D41" s="30"/>
      <c r="E41" s="30"/>
      <c r="F41" s="30"/>
      <c r="G41" s="30" t="s">
        <v>172</v>
      </c>
      <c r="H41" s="30"/>
      <c r="I41" s="30"/>
      <c r="J41" s="30"/>
    </row>
    <row r="42" spans="1:10" ht="60.75" customHeight="1">
      <c r="A42" s="30"/>
      <c r="B42" s="30"/>
      <c r="C42" s="8" t="s">
        <v>9</v>
      </c>
      <c r="D42" s="8" t="s">
        <v>10</v>
      </c>
      <c r="E42" s="8" t="s">
        <v>11</v>
      </c>
      <c r="F42" s="8" t="s">
        <v>62</v>
      </c>
      <c r="G42" s="8" t="s">
        <v>9</v>
      </c>
      <c r="H42" s="8" t="s">
        <v>10</v>
      </c>
      <c r="I42" s="8" t="s">
        <v>11</v>
      </c>
      <c r="J42" s="8" t="s">
        <v>60</v>
      </c>
    </row>
    <row r="43" spans="1:10" ht="15">
      <c r="A43" s="8">
        <v>1</v>
      </c>
      <c r="B43" s="8">
        <v>2</v>
      </c>
      <c r="C43" s="8">
        <v>3</v>
      </c>
      <c r="D43" s="8">
        <v>4</v>
      </c>
      <c r="E43" s="8">
        <v>5</v>
      </c>
      <c r="F43" s="8">
        <v>6</v>
      </c>
      <c r="G43" s="8">
        <v>7</v>
      </c>
      <c r="H43" s="8">
        <v>8</v>
      </c>
      <c r="I43" s="8">
        <v>9</v>
      </c>
      <c r="J43" s="8">
        <v>10</v>
      </c>
    </row>
    <row r="44" spans="1:10" ht="26.25" customHeight="1">
      <c r="A44" s="9" t="s">
        <v>12</v>
      </c>
      <c r="B44" s="9" t="s">
        <v>13</v>
      </c>
      <c r="C44" s="8">
        <v>8256848</v>
      </c>
      <c r="D44" s="8" t="s">
        <v>14</v>
      </c>
      <c r="E44" s="8" t="s">
        <v>12</v>
      </c>
      <c r="F44" s="8">
        <f>C44</f>
        <v>8256848</v>
      </c>
      <c r="G44" s="8">
        <v>8859907</v>
      </c>
      <c r="H44" s="8" t="s">
        <v>14</v>
      </c>
      <c r="I44" s="8" t="s">
        <v>12</v>
      </c>
      <c r="J44" s="8">
        <f>G44</f>
        <v>8859907</v>
      </c>
    </row>
    <row r="45" spans="1:10" ht="45">
      <c r="A45" s="8">
        <v>25010000</v>
      </c>
      <c r="B45" s="9" t="s">
        <v>63</v>
      </c>
      <c r="C45" s="8" t="s">
        <v>14</v>
      </c>
      <c r="D45" s="18">
        <v>15000</v>
      </c>
      <c r="E45" s="18" t="s">
        <v>12</v>
      </c>
      <c r="F45" s="18">
        <f>D45</f>
        <v>15000</v>
      </c>
      <c r="G45" s="18" t="s">
        <v>14</v>
      </c>
      <c r="H45" s="18">
        <v>15000</v>
      </c>
      <c r="I45" s="18" t="s">
        <v>12</v>
      </c>
      <c r="J45" s="18">
        <f>H45</f>
        <v>15000</v>
      </c>
    </row>
    <row r="46" spans="1:10" ht="45">
      <c r="A46" s="8">
        <v>25010100</v>
      </c>
      <c r="B46" s="9" t="s">
        <v>112</v>
      </c>
      <c r="C46" s="8"/>
      <c r="D46" s="15"/>
      <c r="E46" s="8"/>
      <c r="F46" s="8"/>
      <c r="G46" s="8"/>
      <c r="H46" s="15"/>
      <c r="I46" s="8"/>
      <c r="J46" s="8"/>
    </row>
    <row r="47" spans="1:10" ht="45">
      <c r="A47" s="9" t="s">
        <v>12</v>
      </c>
      <c r="B47" s="9" t="s">
        <v>64</v>
      </c>
      <c r="C47" s="8" t="s">
        <v>14</v>
      </c>
      <c r="D47" s="8" t="s">
        <v>12</v>
      </c>
      <c r="E47" s="8" t="s">
        <v>12</v>
      </c>
      <c r="F47" s="8" t="s">
        <v>12</v>
      </c>
      <c r="G47" s="8" t="s">
        <v>14</v>
      </c>
      <c r="H47" s="8" t="s">
        <v>12</v>
      </c>
      <c r="I47" s="8" t="s">
        <v>12</v>
      </c>
      <c r="J47" s="8" t="s">
        <v>12</v>
      </c>
    </row>
    <row r="48" spans="1:10" ht="15">
      <c r="A48" s="9" t="s">
        <v>12</v>
      </c>
      <c r="B48" s="9" t="s">
        <v>15</v>
      </c>
      <c r="C48" s="8" t="s">
        <v>14</v>
      </c>
      <c r="D48" s="8" t="s">
        <v>12</v>
      </c>
      <c r="E48" s="8" t="s">
        <v>12</v>
      </c>
      <c r="F48" s="8" t="s">
        <v>12</v>
      </c>
      <c r="G48" s="8" t="s">
        <v>14</v>
      </c>
      <c r="H48" s="8" t="s">
        <v>12</v>
      </c>
      <c r="I48" s="8" t="s">
        <v>12</v>
      </c>
      <c r="J48" s="8" t="s">
        <v>12</v>
      </c>
    </row>
    <row r="49" spans="1:10" ht="15">
      <c r="A49" s="9" t="s">
        <v>12</v>
      </c>
      <c r="B49" s="8" t="s">
        <v>16</v>
      </c>
      <c r="C49" s="19">
        <f>C44</f>
        <v>8256848</v>
      </c>
      <c r="D49" s="19">
        <f>D45</f>
        <v>15000</v>
      </c>
      <c r="E49" s="19" t="s">
        <v>12</v>
      </c>
      <c r="F49" s="19">
        <f>SUM(F44:F48)</f>
        <v>8271848</v>
      </c>
      <c r="G49" s="19">
        <f>G44</f>
        <v>8859907</v>
      </c>
      <c r="H49" s="19">
        <f>H45</f>
        <v>15000</v>
      </c>
      <c r="I49" s="19" t="s">
        <v>12</v>
      </c>
      <c r="J49" s="19">
        <f>SUM(J44:J48)</f>
        <v>8874907</v>
      </c>
    </row>
    <row r="50" ht="15" hidden="1"/>
    <row r="51" ht="15" hidden="1"/>
    <row r="52" spans="1:14" ht="15">
      <c r="A52" s="32" t="s">
        <v>17</v>
      </c>
      <c r="B52" s="32"/>
      <c r="C52" s="32"/>
      <c r="D52" s="32"/>
      <c r="E52" s="32"/>
      <c r="F52" s="32"/>
      <c r="G52" s="32"/>
      <c r="H52" s="32"/>
      <c r="I52" s="32"/>
      <c r="J52" s="32"/>
      <c r="K52" s="32"/>
      <c r="L52" s="32"/>
      <c r="M52" s="32"/>
      <c r="N52" s="32"/>
    </row>
    <row r="53" spans="1:14" ht="15">
      <c r="A53" s="32" t="s">
        <v>173</v>
      </c>
      <c r="B53" s="32"/>
      <c r="C53" s="32"/>
      <c r="D53" s="32"/>
      <c r="E53" s="32"/>
      <c r="F53" s="32"/>
      <c r="G53" s="32"/>
      <c r="H53" s="32"/>
      <c r="I53" s="32"/>
      <c r="J53" s="32"/>
      <c r="K53" s="32"/>
      <c r="L53" s="32"/>
      <c r="M53" s="32"/>
      <c r="N53" s="32"/>
    </row>
    <row r="54" ht="15">
      <c r="A54" s="5" t="s">
        <v>6</v>
      </c>
    </row>
    <row r="55" spans="1:14" ht="21.75" customHeight="1">
      <c r="A55" s="30" t="s">
        <v>18</v>
      </c>
      <c r="B55" s="30" t="s">
        <v>8</v>
      </c>
      <c r="C55" s="30" t="s">
        <v>168</v>
      </c>
      <c r="D55" s="30"/>
      <c r="E55" s="30"/>
      <c r="F55" s="30"/>
      <c r="G55" s="30" t="s">
        <v>169</v>
      </c>
      <c r="H55" s="30"/>
      <c r="I55" s="30"/>
      <c r="J55" s="30"/>
      <c r="K55" s="30" t="s">
        <v>170</v>
      </c>
      <c r="L55" s="30"/>
      <c r="M55" s="30"/>
      <c r="N55" s="30"/>
    </row>
    <row r="56" spans="1:14" ht="63" customHeight="1">
      <c r="A56" s="30"/>
      <c r="B56" s="30"/>
      <c r="C56" s="8" t="s">
        <v>9</v>
      </c>
      <c r="D56" s="8" t="s">
        <v>10</v>
      </c>
      <c r="E56" s="8" t="s">
        <v>11</v>
      </c>
      <c r="F56" s="8" t="s">
        <v>62</v>
      </c>
      <c r="G56" s="8" t="s">
        <v>9</v>
      </c>
      <c r="H56" s="8" t="s">
        <v>10</v>
      </c>
      <c r="I56" s="8" t="s">
        <v>11</v>
      </c>
      <c r="J56" s="8" t="s">
        <v>60</v>
      </c>
      <c r="K56" s="8" t="s">
        <v>9</v>
      </c>
      <c r="L56" s="8" t="s">
        <v>10</v>
      </c>
      <c r="M56" s="8" t="s">
        <v>11</v>
      </c>
      <c r="N56" s="8" t="s">
        <v>61</v>
      </c>
    </row>
    <row r="57" spans="1:14" ht="15">
      <c r="A57" s="8">
        <v>1</v>
      </c>
      <c r="B57" s="8">
        <v>2</v>
      </c>
      <c r="C57" s="8">
        <v>3</v>
      </c>
      <c r="D57" s="8">
        <v>4</v>
      </c>
      <c r="E57" s="8">
        <v>5</v>
      </c>
      <c r="F57" s="8">
        <v>6</v>
      </c>
      <c r="G57" s="8">
        <v>7</v>
      </c>
      <c r="H57" s="8">
        <v>8</v>
      </c>
      <c r="I57" s="8">
        <v>9</v>
      </c>
      <c r="J57" s="8">
        <v>10</v>
      </c>
      <c r="K57" s="8">
        <v>11</v>
      </c>
      <c r="L57" s="8">
        <v>12</v>
      </c>
      <c r="M57" s="8">
        <v>13</v>
      </c>
      <c r="N57" s="8">
        <v>14</v>
      </c>
    </row>
    <row r="58" spans="1:14" ht="30">
      <c r="A58" s="9">
        <v>2100</v>
      </c>
      <c r="B58" s="9" t="s">
        <v>80</v>
      </c>
      <c r="C58" s="9">
        <f>C59+C60</f>
        <v>5399236</v>
      </c>
      <c r="D58" s="9">
        <f>D59+D60</f>
        <v>0</v>
      </c>
      <c r="E58" s="9">
        <f>E59+E60</f>
        <v>0</v>
      </c>
      <c r="F58" s="9">
        <f>SUM(C58:E58)</f>
        <v>5399236</v>
      </c>
      <c r="G58" s="9">
        <f>G59+G60</f>
        <v>6051452</v>
      </c>
      <c r="H58" s="9"/>
      <c r="I58" s="9"/>
      <c r="J58" s="9">
        <f>SUM(G58:I58)</f>
        <v>6051452</v>
      </c>
      <c r="K58" s="9">
        <f>K59+K60</f>
        <v>7007184</v>
      </c>
      <c r="L58" s="9"/>
      <c r="M58" s="9"/>
      <c r="N58" s="9">
        <f>SUM(K58:M58)</f>
        <v>7007184</v>
      </c>
    </row>
    <row r="59" spans="1:14" ht="15">
      <c r="A59" s="9">
        <v>2111</v>
      </c>
      <c r="B59" s="9" t="s">
        <v>81</v>
      </c>
      <c r="C59" s="9">
        <v>4436931</v>
      </c>
      <c r="D59" s="9"/>
      <c r="E59" s="9"/>
      <c r="F59" s="9">
        <f>SUM(C59:E59)</f>
        <v>4436931</v>
      </c>
      <c r="G59" s="9">
        <v>4969988</v>
      </c>
      <c r="H59" s="9"/>
      <c r="I59" s="9"/>
      <c r="J59" s="9">
        <f>SUM(G59:I59)</f>
        <v>4969988</v>
      </c>
      <c r="K59" s="9">
        <f>5777200-41006</f>
        <v>5736194</v>
      </c>
      <c r="L59" s="9"/>
      <c r="M59" s="9"/>
      <c r="N59" s="9">
        <f>SUM(K59:M59)</f>
        <v>5736194</v>
      </c>
    </row>
    <row r="60" spans="1:14" ht="15">
      <c r="A60" s="9">
        <v>2120</v>
      </c>
      <c r="B60" s="9" t="s">
        <v>82</v>
      </c>
      <c r="C60" s="9">
        <v>962305</v>
      </c>
      <c r="D60" s="9"/>
      <c r="E60" s="9"/>
      <c r="F60" s="9">
        <f>SUM(C60:E60)</f>
        <v>962305</v>
      </c>
      <c r="G60" s="9">
        <v>1081464</v>
      </c>
      <c r="H60" s="9"/>
      <c r="I60" s="9"/>
      <c r="J60" s="9">
        <f>SUM(G60:I60)</f>
        <v>1081464</v>
      </c>
      <c r="K60" s="9">
        <v>1270990</v>
      </c>
      <c r="L60" s="9"/>
      <c r="M60" s="9"/>
      <c r="N60" s="9">
        <f>SUM(K60:M60)</f>
        <v>1270990</v>
      </c>
    </row>
    <row r="61" spans="1:14" ht="15">
      <c r="A61" s="9">
        <v>2200</v>
      </c>
      <c r="B61" s="9" t="s">
        <v>83</v>
      </c>
      <c r="C61" s="9">
        <f aca="true" t="shared" si="0" ref="C61:H61">C62+C63+C64+C65+C70</f>
        <v>435565</v>
      </c>
      <c r="D61" s="9">
        <f t="shared" si="0"/>
        <v>30377</v>
      </c>
      <c r="E61" s="9">
        <f t="shared" si="0"/>
        <v>0</v>
      </c>
      <c r="F61" s="9">
        <f t="shared" si="0"/>
        <v>465942</v>
      </c>
      <c r="G61" s="9">
        <f t="shared" si="0"/>
        <v>597135</v>
      </c>
      <c r="H61" s="9">
        <f t="shared" si="0"/>
        <v>107998</v>
      </c>
      <c r="I61" s="9"/>
      <c r="J61" s="9">
        <f>J62+J63+J64+J65+J70</f>
        <v>705133</v>
      </c>
      <c r="K61" s="9">
        <f>K62+K63+K64+K65+K70</f>
        <v>589793</v>
      </c>
      <c r="L61" s="9">
        <f>L62+L63+L64+L65+L70</f>
        <v>97267</v>
      </c>
      <c r="M61" s="9"/>
      <c r="N61" s="9">
        <f>N62+N63+N64+N65+N70</f>
        <v>684660</v>
      </c>
    </row>
    <row r="62" spans="1:14" ht="27" customHeight="1">
      <c r="A62" s="9">
        <v>2210</v>
      </c>
      <c r="B62" s="9" t="s">
        <v>84</v>
      </c>
      <c r="C62" s="9">
        <v>6873</v>
      </c>
      <c r="D62" s="9">
        <f>10477</f>
        <v>10477</v>
      </c>
      <c r="E62" s="9"/>
      <c r="F62" s="9">
        <f>SUM(C62:E62)</f>
        <v>17350</v>
      </c>
      <c r="G62" s="9">
        <v>73335</v>
      </c>
      <c r="H62" s="9">
        <f>56669+29348+11900</f>
        <v>97917</v>
      </c>
      <c r="I62" s="9"/>
      <c r="J62" s="9">
        <f>SUM(G62:I62)</f>
        <v>171252</v>
      </c>
      <c r="K62" s="9">
        <v>61813</v>
      </c>
      <c r="L62" s="9">
        <f>10000+8090+4000+1600+61550+1400</f>
        <v>86640</v>
      </c>
      <c r="M62" s="9"/>
      <c r="N62" s="9">
        <f>SUM(K62:M62)</f>
        <v>148453</v>
      </c>
    </row>
    <row r="63" spans="1:14" ht="15">
      <c r="A63" s="9">
        <v>2240</v>
      </c>
      <c r="B63" s="9" t="s">
        <v>85</v>
      </c>
      <c r="C63" s="9">
        <v>12938</v>
      </c>
      <c r="D63" s="9">
        <f>19120</f>
        <v>19120</v>
      </c>
      <c r="E63" s="9"/>
      <c r="F63" s="9">
        <f>SUM(C63:E63)</f>
        <v>32058</v>
      </c>
      <c r="G63" s="9">
        <v>48500</v>
      </c>
      <c r="H63" s="9">
        <f>8981</f>
        <v>8981</v>
      </c>
      <c r="I63" s="9"/>
      <c r="J63" s="9">
        <f>SUM(G63:I63)</f>
        <v>57481</v>
      </c>
      <c r="K63" s="9">
        <v>85400</v>
      </c>
      <c r="L63" s="9">
        <f>5627</f>
        <v>5627</v>
      </c>
      <c r="M63" s="9"/>
      <c r="N63" s="9">
        <f>SUM(K63:M63)</f>
        <v>91027</v>
      </c>
    </row>
    <row r="64" spans="1:14" ht="15">
      <c r="A64" s="9">
        <v>2250</v>
      </c>
      <c r="B64" s="9" t="s">
        <v>86</v>
      </c>
      <c r="C64" s="9"/>
      <c r="D64" s="9"/>
      <c r="E64" s="9"/>
      <c r="F64" s="9">
        <f>SUM(C64:E64)</f>
        <v>0</v>
      </c>
      <c r="G64" s="9"/>
      <c r="H64" s="9">
        <v>500</v>
      </c>
      <c r="I64" s="9"/>
      <c r="J64" s="9">
        <f>SUM(G64:I64)</f>
        <v>500</v>
      </c>
      <c r="K64" s="9"/>
      <c r="L64" s="9">
        <v>2300</v>
      </c>
      <c r="M64" s="9"/>
      <c r="N64" s="9">
        <f>SUM(K64:M64)</f>
        <v>2300</v>
      </c>
    </row>
    <row r="65" spans="1:14" ht="14.25" customHeight="1">
      <c r="A65" s="13">
        <v>2270</v>
      </c>
      <c r="B65" s="9" t="s">
        <v>87</v>
      </c>
      <c r="C65" s="13">
        <f aca="true" t="shared" si="1" ref="C65:J65">C66+C67+C68</f>
        <v>415754</v>
      </c>
      <c r="D65" s="13">
        <f t="shared" si="1"/>
        <v>0</v>
      </c>
      <c r="E65" s="13">
        <f t="shared" si="1"/>
        <v>0</v>
      </c>
      <c r="F65" s="13">
        <f t="shared" si="1"/>
        <v>415754</v>
      </c>
      <c r="G65" s="13">
        <f t="shared" si="1"/>
        <v>475300</v>
      </c>
      <c r="H65" s="13">
        <f t="shared" si="1"/>
        <v>0</v>
      </c>
      <c r="I65" s="13">
        <f t="shared" si="1"/>
        <v>0</v>
      </c>
      <c r="J65" s="13">
        <f t="shared" si="1"/>
        <v>475300</v>
      </c>
      <c r="K65" s="13">
        <f>K66+K67+K68+K69</f>
        <v>442580</v>
      </c>
      <c r="L65" s="13">
        <f>L66+L67+L68</f>
        <v>0</v>
      </c>
      <c r="M65" s="13">
        <f>M66+M67+M68</f>
        <v>0</v>
      </c>
      <c r="N65" s="13">
        <f>N66+N67+N68</f>
        <v>440180</v>
      </c>
    </row>
    <row r="66" spans="1:14" ht="14.25" customHeight="1">
      <c r="A66" s="13">
        <v>2271</v>
      </c>
      <c r="B66" s="9" t="s">
        <v>88</v>
      </c>
      <c r="C66" s="8">
        <v>358614</v>
      </c>
      <c r="D66" s="9"/>
      <c r="E66" s="9"/>
      <c r="F66" s="9">
        <f aca="true" t="shared" si="2" ref="F66:F73">SUM(C66:E66)</f>
        <v>358614</v>
      </c>
      <c r="G66" s="8">
        <v>415000</v>
      </c>
      <c r="H66" s="9"/>
      <c r="I66" s="9"/>
      <c r="J66" s="9">
        <f>SUM(G66:I66)</f>
        <v>415000</v>
      </c>
      <c r="K66" s="8">
        <f>432000-2400-3000-43830</f>
        <v>382770</v>
      </c>
      <c r="L66" s="9"/>
      <c r="M66" s="9"/>
      <c r="N66" s="9">
        <f>SUM(K66:M66)</f>
        <v>382770</v>
      </c>
    </row>
    <row r="67" spans="1:14" ht="15.75" customHeight="1">
      <c r="A67" s="13">
        <v>2272</v>
      </c>
      <c r="B67" s="9" t="s">
        <v>90</v>
      </c>
      <c r="C67" s="8">
        <v>5840</v>
      </c>
      <c r="D67" s="9"/>
      <c r="E67" s="9"/>
      <c r="F67" s="9">
        <f t="shared" si="2"/>
        <v>5840</v>
      </c>
      <c r="G67" s="8">
        <v>7300</v>
      </c>
      <c r="H67" s="9"/>
      <c r="I67" s="9"/>
      <c r="J67" s="9">
        <f>SUM(G67:I67)</f>
        <v>7300</v>
      </c>
      <c r="K67" s="8">
        <v>7660</v>
      </c>
      <c r="L67" s="9"/>
      <c r="M67" s="9"/>
      <c r="N67" s="9">
        <f>SUM(K67:M67)</f>
        <v>7660</v>
      </c>
    </row>
    <row r="68" spans="1:14" ht="15.75" customHeight="1">
      <c r="A68" s="13">
        <v>2273</v>
      </c>
      <c r="B68" s="9" t="s">
        <v>89</v>
      </c>
      <c r="C68" s="8">
        <v>51300</v>
      </c>
      <c r="D68" s="9"/>
      <c r="E68" s="9"/>
      <c r="F68" s="9">
        <f t="shared" si="2"/>
        <v>51300</v>
      </c>
      <c r="G68" s="8">
        <v>53000</v>
      </c>
      <c r="H68" s="9"/>
      <c r="I68" s="9"/>
      <c r="J68" s="9">
        <f>SUM(G68:I68)</f>
        <v>53000</v>
      </c>
      <c r="K68" s="8">
        <v>49750</v>
      </c>
      <c r="L68" s="9"/>
      <c r="M68" s="9"/>
      <c r="N68" s="9">
        <f>SUM(K68:M68)</f>
        <v>49750</v>
      </c>
    </row>
    <row r="69" spans="1:14" ht="24.75" customHeight="1">
      <c r="A69" s="13">
        <v>2275</v>
      </c>
      <c r="B69" s="9" t="s">
        <v>164</v>
      </c>
      <c r="C69" s="8"/>
      <c r="D69" s="9"/>
      <c r="E69" s="9"/>
      <c r="F69" s="9">
        <f t="shared" si="2"/>
        <v>0</v>
      </c>
      <c r="G69" s="8"/>
      <c r="H69" s="9"/>
      <c r="I69" s="9"/>
      <c r="J69" s="9">
        <f>SUM(G69:I69)</f>
        <v>0</v>
      </c>
      <c r="K69" s="8">
        <v>2400</v>
      </c>
      <c r="L69" s="9"/>
      <c r="M69" s="9"/>
      <c r="N69" s="9">
        <f>SUM(K69:M69)</f>
        <v>2400</v>
      </c>
    </row>
    <row r="70" spans="1:14" ht="25.5" customHeight="1">
      <c r="A70" s="13">
        <v>2282</v>
      </c>
      <c r="B70" s="9" t="s">
        <v>92</v>
      </c>
      <c r="C70" s="8"/>
      <c r="D70" s="9">
        <v>780</v>
      </c>
      <c r="E70" s="9"/>
      <c r="F70" s="9">
        <f t="shared" si="2"/>
        <v>780</v>
      </c>
      <c r="G70" s="8"/>
      <c r="H70" s="19">
        <v>600</v>
      </c>
      <c r="I70" s="17"/>
      <c r="J70" s="17">
        <f>H70</f>
        <v>600</v>
      </c>
      <c r="K70" s="8"/>
      <c r="L70" s="17">
        <v>2700</v>
      </c>
      <c r="M70" s="17"/>
      <c r="N70" s="17">
        <f>L70</f>
        <v>2700</v>
      </c>
    </row>
    <row r="71" spans="1:14" ht="19.5" customHeight="1">
      <c r="A71" s="13">
        <v>2800</v>
      </c>
      <c r="B71" s="9" t="s">
        <v>113</v>
      </c>
      <c r="C71" s="8"/>
      <c r="D71" s="9"/>
      <c r="E71" s="9"/>
      <c r="F71" s="9"/>
      <c r="G71" s="8"/>
      <c r="H71" s="9"/>
      <c r="I71" s="9"/>
      <c r="J71" s="19">
        <f>H71</f>
        <v>0</v>
      </c>
      <c r="K71" s="8"/>
      <c r="L71" s="9"/>
      <c r="M71" s="9"/>
      <c r="N71" s="17">
        <f>L71</f>
        <v>0</v>
      </c>
    </row>
    <row r="72" spans="1:14" ht="40.5" customHeight="1">
      <c r="A72" s="13">
        <v>3110</v>
      </c>
      <c r="B72" s="9" t="s">
        <v>93</v>
      </c>
      <c r="C72" s="8"/>
      <c r="D72" s="9">
        <f>15592+146321+101889</f>
        <v>263802</v>
      </c>
      <c r="E72" s="9">
        <v>101889</v>
      </c>
      <c r="F72" s="9">
        <f>D72</f>
        <v>263802</v>
      </c>
      <c r="G72" s="8"/>
      <c r="H72" s="19">
        <f>45135+288065+165534-11900</f>
        <v>486834</v>
      </c>
      <c r="I72" s="19">
        <v>288065</v>
      </c>
      <c r="J72" s="19">
        <f>H72</f>
        <v>486834</v>
      </c>
      <c r="K72" s="18"/>
      <c r="L72" s="19">
        <f>80379+3300+35557.9+122731+13500+15000+9812</f>
        <v>280279.9</v>
      </c>
      <c r="M72" s="19"/>
      <c r="N72" s="19">
        <f>L72</f>
        <v>280279.9</v>
      </c>
    </row>
    <row r="73" spans="1:14" ht="14.25" customHeight="1">
      <c r="A73" s="13">
        <v>3132</v>
      </c>
      <c r="B73" s="9" t="s">
        <v>94</v>
      </c>
      <c r="C73" s="8"/>
      <c r="D73" s="8">
        <v>344039</v>
      </c>
      <c r="E73" s="8">
        <v>344039</v>
      </c>
      <c r="F73" s="9">
        <f t="shared" si="2"/>
        <v>688078</v>
      </c>
      <c r="G73" s="8"/>
      <c r="H73" s="19">
        <v>147068</v>
      </c>
      <c r="I73" s="19">
        <v>147068</v>
      </c>
      <c r="J73" s="19">
        <f>H73</f>
        <v>147068</v>
      </c>
      <c r="K73" s="18"/>
      <c r="L73" s="19"/>
      <c r="M73" s="19"/>
      <c r="N73" s="19">
        <f>L73</f>
        <v>0</v>
      </c>
    </row>
    <row r="74" spans="1:14" ht="15">
      <c r="A74" s="8" t="s">
        <v>12</v>
      </c>
      <c r="B74" s="8" t="s">
        <v>16</v>
      </c>
      <c r="C74" s="8">
        <f aca="true" t="shared" si="3" ref="C74:I74">C58+C61+C69+C72+C73</f>
        <v>5834801</v>
      </c>
      <c r="D74" s="8">
        <f t="shared" si="3"/>
        <v>638218</v>
      </c>
      <c r="E74" s="8">
        <f t="shared" si="3"/>
        <v>445928</v>
      </c>
      <c r="F74" s="8">
        <f t="shared" si="3"/>
        <v>6817058</v>
      </c>
      <c r="G74" s="8">
        <f t="shared" si="3"/>
        <v>6648587</v>
      </c>
      <c r="H74" s="18">
        <f>H58+H61+H69+H72+H73+H71</f>
        <v>741900</v>
      </c>
      <c r="I74" s="18">
        <f t="shared" si="3"/>
        <v>435133</v>
      </c>
      <c r="J74" s="18">
        <f>J58+J61+J69+J72+J73+J71</f>
        <v>7390487</v>
      </c>
      <c r="K74" s="18">
        <f>K58+K61</f>
        <v>7596977</v>
      </c>
      <c r="L74" s="18">
        <f>L58+L61+L69+L72+L73+L71</f>
        <v>377546.9</v>
      </c>
      <c r="M74" s="18">
        <f>M58+M61+M69+M72+M73</f>
        <v>0</v>
      </c>
      <c r="N74" s="18">
        <f>N58+N61+N69+N72+N73+N71</f>
        <v>7974523.9</v>
      </c>
    </row>
    <row r="75" ht="15" hidden="1"/>
    <row r="76" ht="15" hidden="1"/>
    <row r="77" spans="1:14" ht="15">
      <c r="A77" s="31" t="s">
        <v>174</v>
      </c>
      <c r="B77" s="31"/>
      <c r="C77" s="31"/>
      <c r="D77" s="31"/>
      <c r="E77" s="31"/>
      <c r="F77" s="31"/>
      <c r="G77" s="31"/>
      <c r="H77" s="31"/>
      <c r="I77" s="31"/>
      <c r="J77" s="31"/>
      <c r="K77" s="31"/>
      <c r="L77" s="31"/>
      <c r="M77" s="31"/>
      <c r="N77" s="31"/>
    </row>
    <row r="78" ht="15">
      <c r="A78" s="5" t="s">
        <v>6</v>
      </c>
    </row>
    <row r="79" ht="15" hidden="1"/>
    <row r="80" spans="1:14" ht="15">
      <c r="A80" s="30" t="s">
        <v>19</v>
      </c>
      <c r="B80" s="30" t="s">
        <v>8</v>
      </c>
      <c r="C80" s="30" t="s">
        <v>168</v>
      </c>
      <c r="D80" s="30"/>
      <c r="E80" s="30"/>
      <c r="F80" s="30"/>
      <c r="G80" s="30" t="s">
        <v>169</v>
      </c>
      <c r="H80" s="30"/>
      <c r="I80" s="30"/>
      <c r="J80" s="30"/>
      <c r="K80" s="30" t="s">
        <v>170</v>
      </c>
      <c r="L80" s="30"/>
      <c r="M80" s="30"/>
      <c r="N80" s="30"/>
    </row>
    <row r="81" spans="1:14" ht="58.5" customHeight="1">
      <c r="A81" s="30"/>
      <c r="B81" s="30"/>
      <c r="C81" s="8" t="s">
        <v>9</v>
      </c>
      <c r="D81" s="8" t="s">
        <v>10</v>
      </c>
      <c r="E81" s="8" t="s">
        <v>11</v>
      </c>
      <c r="F81" s="8" t="s">
        <v>62</v>
      </c>
      <c r="G81" s="8" t="s">
        <v>9</v>
      </c>
      <c r="H81" s="8" t="s">
        <v>10</v>
      </c>
      <c r="I81" s="8" t="s">
        <v>11</v>
      </c>
      <c r="J81" s="8" t="s">
        <v>60</v>
      </c>
      <c r="K81" s="8" t="s">
        <v>9</v>
      </c>
      <c r="L81" s="8" t="s">
        <v>10</v>
      </c>
      <c r="M81" s="8" t="s">
        <v>11</v>
      </c>
      <c r="N81" s="8" t="s">
        <v>61</v>
      </c>
    </row>
    <row r="82" spans="1:14" ht="15">
      <c r="A82" s="8">
        <v>1</v>
      </c>
      <c r="B82" s="8">
        <v>2</v>
      </c>
      <c r="C82" s="8">
        <v>3</v>
      </c>
      <c r="D82" s="8">
        <v>4</v>
      </c>
      <c r="E82" s="8">
        <v>5</v>
      </c>
      <c r="F82" s="8">
        <v>6</v>
      </c>
      <c r="G82" s="8">
        <v>7</v>
      </c>
      <c r="H82" s="8">
        <v>8</v>
      </c>
      <c r="I82" s="8">
        <v>9</v>
      </c>
      <c r="J82" s="8">
        <v>10</v>
      </c>
      <c r="K82" s="8">
        <v>11</v>
      </c>
      <c r="L82" s="8">
        <v>12</v>
      </c>
      <c r="M82" s="8">
        <v>13</v>
      </c>
      <c r="N82" s="8">
        <v>14</v>
      </c>
    </row>
    <row r="83" spans="1:14" ht="15">
      <c r="A83" s="9"/>
      <c r="B83" s="9"/>
      <c r="C83" s="9"/>
      <c r="D83" s="9"/>
      <c r="E83" s="9"/>
      <c r="F83" s="9"/>
      <c r="G83" s="9" t="s">
        <v>12</v>
      </c>
      <c r="H83" s="9" t="s">
        <v>12</v>
      </c>
      <c r="I83" s="9" t="s">
        <v>12</v>
      </c>
      <c r="J83" s="9" t="s">
        <v>12</v>
      </c>
      <c r="K83" s="8" t="s">
        <v>12</v>
      </c>
      <c r="L83" s="9" t="s">
        <v>12</v>
      </c>
      <c r="M83" s="9" t="s">
        <v>12</v>
      </c>
      <c r="N83" s="9" t="s">
        <v>12</v>
      </c>
    </row>
    <row r="84" spans="1:14" ht="14.25" customHeight="1">
      <c r="A84" s="8" t="s">
        <v>12</v>
      </c>
      <c r="B84" s="8" t="s">
        <v>16</v>
      </c>
      <c r="C84" s="8"/>
      <c r="D84" s="8"/>
      <c r="E84" s="8"/>
      <c r="F84" s="8"/>
      <c r="G84" s="9"/>
      <c r="H84" s="9"/>
      <c r="I84" s="9"/>
      <c r="J84" s="9"/>
      <c r="K84" s="8"/>
      <c r="L84" s="9"/>
      <c r="M84" s="9"/>
      <c r="N84" s="9"/>
    </row>
    <row r="85" ht="15" hidden="1"/>
    <row r="86" spans="1:10" ht="15">
      <c r="A86" s="31" t="s">
        <v>175</v>
      </c>
      <c r="B86" s="31"/>
      <c r="C86" s="31"/>
      <c r="D86" s="31"/>
      <c r="E86" s="31"/>
      <c r="F86" s="31"/>
      <c r="G86" s="31"/>
      <c r="H86" s="31"/>
      <c r="I86" s="31"/>
      <c r="J86" s="31"/>
    </row>
    <row r="87" ht="15">
      <c r="A87" s="5" t="s">
        <v>6</v>
      </c>
    </row>
    <row r="88" ht="0.75" customHeight="1"/>
    <row r="89" spans="1:10" ht="21.75" customHeight="1">
      <c r="A89" s="30" t="s">
        <v>18</v>
      </c>
      <c r="B89" s="30" t="s">
        <v>8</v>
      </c>
      <c r="C89" s="30" t="s">
        <v>144</v>
      </c>
      <c r="D89" s="30"/>
      <c r="E89" s="30"/>
      <c r="F89" s="30"/>
      <c r="G89" s="30" t="s">
        <v>172</v>
      </c>
      <c r="H89" s="30"/>
      <c r="I89" s="30"/>
      <c r="J89" s="30"/>
    </row>
    <row r="90" spans="1:10" ht="61.5" customHeight="1">
      <c r="A90" s="30"/>
      <c r="B90" s="30"/>
      <c r="C90" s="8" t="s">
        <v>9</v>
      </c>
      <c r="D90" s="8" t="s">
        <v>10</v>
      </c>
      <c r="E90" s="8" t="s">
        <v>11</v>
      </c>
      <c r="F90" s="8" t="s">
        <v>62</v>
      </c>
      <c r="G90" s="8" t="s">
        <v>9</v>
      </c>
      <c r="H90" s="8" t="s">
        <v>10</v>
      </c>
      <c r="I90" s="8" t="s">
        <v>11</v>
      </c>
      <c r="J90" s="8" t="s">
        <v>60</v>
      </c>
    </row>
    <row r="91" spans="1:10" ht="15">
      <c r="A91" s="8">
        <v>1</v>
      </c>
      <c r="B91" s="8">
        <v>2</v>
      </c>
      <c r="C91" s="8">
        <v>3</v>
      </c>
      <c r="D91" s="8">
        <v>4</v>
      </c>
      <c r="E91" s="8">
        <v>5</v>
      </c>
      <c r="F91" s="8">
        <v>6</v>
      </c>
      <c r="G91" s="8">
        <v>7</v>
      </c>
      <c r="H91" s="8">
        <v>8</v>
      </c>
      <c r="I91" s="8">
        <v>9</v>
      </c>
      <c r="J91" s="8">
        <v>10</v>
      </c>
    </row>
    <row r="92" spans="1:10" ht="30">
      <c r="A92" s="9">
        <v>2100</v>
      </c>
      <c r="B92" s="9" t="s">
        <v>80</v>
      </c>
      <c r="C92" s="9">
        <f>C93+C94</f>
        <v>7592270</v>
      </c>
      <c r="D92" s="9">
        <f>D93+D94</f>
        <v>0</v>
      </c>
      <c r="E92" s="9">
        <f>E93+E94</f>
        <v>0</v>
      </c>
      <c r="F92" s="9">
        <f>SUM(C92:E92)</f>
        <v>7592270</v>
      </c>
      <c r="G92" s="9">
        <f>G93+G94</f>
        <v>8156250</v>
      </c>
      <c r="H92" s="9">
        <f>H93+H94</f>
        <v>0</v>
      </c>
      <c r="I92" s="9">
        <f>I93+I94</f>
        <v>0</v>
      </c>
      <c r="J92" s="9">
        <f>SUM(G92:I92)</f>
        <v>8156250</v>
      </c>
    </row>
    <row r="93" spans="1:10" ht="15">
      <c r="A93" s="9">
        <v>2111</v>
      </c>
      <c r="B93" s="9" t="s">
        <v>81</v>
      </c>
      <c r="C93" s="9">
        <v>6223170</v>
      </c>
      <c r="D93" s="9"/>
      <c r="E93" s="9"/>
      <c r="F93" s="9">
        <f>SUM(C93:E93)</f>
        <v>6223170</v>
      </c>
      <c r="G93" s="9">
        <v>6685450</v>
      </c>
      <c r="H93" s="9"/>
      <c r="I93" s="9"/>
      <c r="J93" s="9">
        <f>SUM(G93:I93)</f>
        <v>6685450</v>
      </c>
    </row>
    <row r="94" spans="1:10" ht="15">
      <c r="A94" s="9">
        <v>2120</v>
      </c>
      <c r="B94" s="9" t="s">
        <v>82</v>
      </c>
      <c r="C94" s="9">
        <v>1369100</v>
      </c>
      <c r="D94" s="9"/>
      <c r="E94" s="9"/>
      <c r="F94" s="9">
        <f>SUM(C94:E94)</f>
        <v>1369100</v>
      </c>
      <c r="G94" s="9">
        <v>1470800</v>
      </c>
      <c r="H94" s="9"/>
      <c r="I94" s="9"/>
      <c r="J94" s="9">
        <f>SUM(G94:I94)</f>
        <v>1470800</v>
      </c>
    </row>
    <row r="95" spans="1:10" ht="15">
      <c r="A95" s="9">
        <v>2200</v>
      </c>
      <c r="B95" s="9" t="s">
        <v>83</v>
      </c>
      <c r="C95" s="9">
        <f aca="true" t="shared" si="4" ref="C95:J95">C96+C97+C98+C99+C104</f>
        <v>664578</v>
      </c>
      <c r="D95" s="9">
        <f t="shared" si="4"/>
        <v>15000</v>
      </c>
      <c r="E95" s="9">
        <f t="shared" si="4"/>
        <v>0</v>
      </c>
      <c r="F95" s="9">
        <f t="shared" si="4"/>
        <v>679578</v>
      </c>
      <c r="G95" s="9">
        <f t="shared" si="4"/>
        <v>703657</v>
      </c>
      <c r="H95" s="9">
        <f>H96+H97+H98+H99+H104</f>
        <v>15000</v>
      </c>
      <c r="I95" s="9">
        <f t="shared" si="4"/>
        <v>0</v>
      </c>
      <c r="J95" s="9">
        <f t="shared" si="4"/>
        <v>718657</v>
      </c>
    </row>
    <row r="96" spans="1:10" ht="30">
      <c r="A96" s="9">
        <v>2210</v>
      </c>
      <c r="B96" s="9" t="s">
        <v>84</v>
      </c>
      <c r="C96" s="9">
        <v>65089</v>
      </c>
      <c r="D96" s="9">
        <v>10000</v>
      </c>
      <c r="E96" s="9"/>
      <c r="F96" s="9">
        <f>SUM(C96:E96)</f>
        <v>75089</v>
      </c>
      <c r="G96" s="9">
        <v>68409</v>
      </c>
      <c r="H96" s="9">
        <v>10000</v>
      </c>
      <c r="I96" s="9"/>
      <c r="J96" s="9">
        <f>SUM(G96:I96)</f>
        <v>78409</v>
      </c>
    </row>
    <row r="97" spans="1:10" ht="15">
      <c r="A97" s="9">
        <v>2240</v>
      </c>
      <c r="B97" s="9" t="s">
        <v>85</v>
      </c>
      <c r="C97" s="9">
        <v>80926</v>
      </c>
      <c r="D97" s="9">
        <v>2300</v>
      </c>
      <c r="E97" s="9"/>
      <c r="F97" s="9">
        <f>SUM(C97:E97)</f>
        <v>83226</v>
      </c>
      <c r="G97" s="9">
        <v>85053</v>
      </c>
      <c r="H97" s="9">
        <v>2300</v>
      </c>
      <c r="I97" s="9"/>
      <c r="J97" s="9">
        <f>SUM(G97:I97)</f>
        <v>87353</v>
      </c>
    </row>
    <row r="98" spans="1:10" ht="14.25" customHeight="1">
      <c r="A98" s="9">
        <v>2250</v>
      </c>
      <c r="B98" s="9" t="s">
        <v>86</v>
      </c>
      <c r="C98" s="9"/>
      <c r="D98" s="9"/>
      <c r="E98" s="9"/>
      <c r="F98" s="9">
        <f>SUM(C98:E98)</f>
        <v>0</v>
      </c>
      <c r="G98" s="9"/>
      <c r="H98" s="9"/>
      <c r="I98" s="9"/>
      <c r="J98" s="9">
        <f>SUM(G98:I98)</f>
        <v>0</v>
      </c>
    </row>
    <row r="99" spans="1:10" ht="14.25" customHeight="1">
      <c r="A99" s="13">
        <v>2270</v>
      </c>
      <c r="B99" s="9" t="s">
        <v>87</v>
      </c>
      <c r="C99" s="13">
        <f>C100+C101+C102</f>
        <v>518563</v>
      </c>
      <c r="D99" s="13">
        <f aca="true" t="shared" si="5" ref="D99:J99">D100+D101+D102</f>
        <v>0</v>
      </c>
      <c r="E99" s="13">
        <f t="shared" si="5"/>
        <v>0</v>
      </c>
      <c r="F99" s="13">
        <f t="shared" si="5"/>
        <v>518563</v>
      </c>
      <c r="G99" s="13">
        <f t="shared" si="5"/>
        <v>550195</v>
      </c>
      <c r="H99" s="13">
        <f t="shared" si="5"/>
        <v>0</v>
      </c>
      <c r="I99" s="13">
        <f t="shared" si="5"/>
        <v>0</v>
      </c>
      <c r="J99" s="13">
        <f t="shared" si="5"/>
        <v>550195</v>
      </c>
    </row>
    <row r="100" spans="1:10" ht="12.75" customHeight="1">
      <c r="A100" s="13">
        <v>2271</v>
      </c>
      <c r="B100" s="9" t="s">
        <v>88</v>
      </c>
      <c r="C100" s="8">
        <v>456560</v>
      </c>
      <c r="D100" s="9"/>
      <c r="E100" s="9"/>
      <c r="F100" s="9">
        <f>SUM(C100:E100)</f>
        <v>456560</v>
      </c>
      <c r="G100" s="8">
        <v>484410</v>
      </c>
      <c r="H100" s="9"/>
      <c r="I100" s="9"/>
      <c r="J100" s="9">
        <f>SUM(G100:I100)</f>
        <v>484410</v>
      </c>
    </row>
    <row r="101" spans="1:10" ht="17.25" customHeight="1">
      <c r="A101" s="13">
        <v>2272</v>
      </c>
      <c r="B101" s="9" t="s">
        <v>90</v>
      </c>
      <c r="C101" s="8">
        <v>8273</v>
      </c>
      <c r="D101" s="9"/>
      <c r="E101" s="9"/>
      <c r="F101" s="9">
        <f>SUM(C101:E101)</f>
        <v>8273</v>
      </c>
      <c r="G101" s="8">
        <v>8777</v>
      </c>
      <c r="H101" s="9"/>
      <c r="I101" s="9"/>
      <c r="J101" s="9">
        <f>SUM(G101:I101)</f>
        <v>8777</v>
      </c>
    </row>
    <row r="102" spans="1:10" ht="17.25" customHeight="1">
      <c r="A102" s="13">
        <v>2273</v>
      </c>
      <c r="B102" s="9" t="s">
        <v>89</v>
      </c>
      <c r="C102" s="8">
        <v>53730</v>
      </c>
      <c r="D102" s="9"/>
      <c r="E102" s="9"/>
      <c r="F102" s="9">
        <f>SUM(C102:E102)</f>
        <v>53730</v>
      </c>
      <c r="G102" s="8">
        <v>57008</v>
      </c>
      <c r="H102" s="9"/>
      <c r="I102" s="9"/>
      <c r="J102" s="9">
        <f>SUM(G102:I102)</f>
        <v>57008</v>
      </c>
    </row>
    <row r="103" spans="1:10" ht="15.75" customHeight="1">
      <c r="A103" s="13">
        <v>2275</v>
      </c>
      <c r="B103" s="9" t="s">
        <v>194</v>
      </c>
      <c r="C103" s="8"/>
      <c r="D103" s="9"/>
      <c r="E103" s="9"/>
      <c r="F103" s="9">
        <f>SUM(C103:E103)</f>
        <v>0</v>
      </c>
      <c r="G103" s="8"/>
      <c r="H103" s="9"/>
      <c r="I103" s="9"/>
      <c r="J103" s="9">
        <f>SUM(G103:I103)</f>
        <v>0</v>
      </c>
    </row>
    <row r="104" spans="1:10" ht="38.25" customHeight="1">
      <c r="A104" s="13">
        <v>2282</v>
      </c>
      <c r="B104" s="9" t="s">
        <v>92</v>
      </c>
      <c r="C104" s="8"/>
      <c r="D104" s="9">
        <v>2700</v>
      </c>
      <c r="E104" s="9"/>
      <c r="F104" s="9">
        <f>SUM(C104:E104)</f>
        <v>2700</v>
      </c>
      <c r="G104" s="8"/>
      <c r="H104" s="9">
        <v>2700</v>
      </c>
      <c r="I104" s="9"/>
      <c r="J104" s="9">
        <f>SUM(G104:I104)</f>
        <v>2700</v>
      </c>
    </row>
    <row r="105" spans="1:10" ht="39.75" customHeight="1">
      <c r="A105" s="13">
        <v>2800</v>
      </c>
      <c r="B105" s="9" t="s">
        <v>113</v>
      </c>
      <c r="C105" s="8"/>
      <c r="D105" s="9"/>
      <c r="E105" s="9"/>
      <c r="F105" s="9"/>
      <c r="G105" s="8"/>
      <c r="H105" s="9"/>
      <c r="I105" s="9"/>
      <c r="J105" s="9"/>
    </row>
    <row r="106" spans="1:10" ht="25.5" customHeight="1">
      <c r="A106" s="13">
        <v>3110</v>
      </c>
      <c r="B106" s="9" t="s">
        <v>93</v>
      </c>
      <c r="C106" s="8"/>
      <c r="D106" s="9"/>
      <c r="E106" s="9"/>
      <c r="F106" s="9">
        <f>D106</f>
        <v>0</v>
      </c>
      <c r="G106" s="8"/>
      <c r="H106" s="9"/>
      <c r="I106" s="9"/>
      <c r="J106" s="9">
        <f>H106</f>
        <v>0</v>
      </c>
    </row>
    <row r="107" spans="1:10" ht="15">
      <c r="A107" s="13">
        <v>3132</v>
      </c>
      <c r="B107" s="9" t="s">
        <v>94</v>
      </c>
      <c r="C107" s="8"/>
      <c r="D107" s="8"/>
      <c r="E107" s="8"/>
      <c r="F107" s="9">
        <f>SUM(C107:E107)</f>
        <v>0</v>
      </c>
      <c r="G107" s="8"/>
      <c r="H107" s="8"/>
      <c r="I107" s="8"/>
      <c r="J107" s="9">
        <f>SUM(G107:I107)</f>
        <v>0</v>
      </c>
    </row>
    <row r="108" spans="1:10" ht="15" customHeight="1">
      <c r="A108" s="8" t="s">
        <v>12</v>
      </c>
      <c r="B108" s="8" t="s">
        <v>16</v>
      </c>
      <c r="C108" s="8">
        <f aca="true" t="shared" si="6" ref="C108:J108">C92+C95+C103+C106+C107</f>
        <v>8256848</v>
      </c>
      <c r="D108" s="18">
        <f t="shared" si="6"/>
        <v>15000</v>
      </c>
      <c r="E108" s="8">
        <f t="shared" si="6"/>
        <v>0</v>
      </c>
      <c r="F108" s="8">
        <f t="shared" si="6"/>
        <v>8271848</v>
      </c>
      <c r="G108" s="8">
        <f t="shared" si="6"/>
        <v>8859907</v>
      </c>
      <c r="H108" s="18">
        <f t="shared" si="6"/>
        <v>15000</v>
      </c>
      <c r="I108" s="18">
        <f t="shared" si="6"/>
        <v>0</v>
      </c>
      <c r="J108" s="18">
        <f t="shared" si="6"/>
        <v>8874907</v>
      </c>
    </row>
    <row r="109" ht="1.5" customHeight="1"/>
    <row r="110" spans="1:10" ht="15">
      <c r="A110" s="31" t="s">
        <v>176</v>
      </c>
      <c r="B110" s="31"/>
      <c r="C110" s="31"/>
      <c r="D110" s="31"/>
      <c r="E110" s="31"/>
      <c r="F110" s="31"/>
      <c r="G110" s="31"/>
      <c r="H110" s="31"/>
      <c r="I110" s="31"/>
      <c r="J110" s="31"/>
    </row>
    <row r="111" ht="14.25" customHeight="1">
      <c r="A111" s="5" t="s">
        <v>6</v>
      </c>
    </row>
    <row r="112" ht="15" hidden="1"/>
    <row r="113" spans="1:10" ht="15">
      <c r="A113" s="30" t="s">
        <v>19</v>
      </c>
      <c r="B113" s="30" t="s">
        <v>8</v>
      </c>
      <c r="C113" s="30" t="s">
        <v>144</v>
      </c>
      <c r="D113" s="30"/>
      <c r="E113" s="30"/>
      <c r="F113" s="30"/>
      <c r="G113" s="30" t="s">
        <v>172</v>
      </c>
      <c r="H113" s="30"/>
      <c r="I113" s="30"/>
      <c r="J113" s="30"/>
    </row>
    <row r="114" spans="1:10" ht="72.75" customHeight="1">
      <c r="A114" s="30"/>
      <c r="B114" s="30"/>
      <c r="C114" s="8" t="s">
        <v>9</v>
      </c>
      <c r="D114" s="8" t="s">
        <v>10</v>
      </c>
      <c r="E114" s="8" t="s">
        <v>11</v>
      </c>
      <c r="F114" s="8" t="s">
        <v>62</v>
      </c>
      <c r="G114" s="8" t="s">
        <v>9</v>
      </c>
      <c r="H114" s="8" t="s">
        <v>10</v>
      </c>
      <c r="I114" s="8" t="s">
        <v>11</v>
      </c>
      <c r="J114" s="8" t="s">
        <v>60</v>
      </c>
    </row>
    <row r="115" spans="1:10" ht="15">
      <c r="A115" s="8">
        <v>1</v>
      </c>
      <c r="B115" s="8">
        <v>2</v>
      </c>
      <c r="C115" s="8">
        <v>3</v>
      </c>
      <c r="D115" s="8">
        <v>4</v>
      </c>
      <c r="E115" s="8">
        <v>5</v>
      </c>
      <c r="F115" s="8">
        <v>6</v>
      </c>
      <c r="G115" s="8">
        <v>7</v>
      </c>
      <c r="H115" s="8">
        <v>8</v>
      </c>
      <c r="I115" s="8">
        <v>9</v>
      </c>
      <c r="J115" s="8">
        <v>10</v>
      </c>
    </row>
    <row r="116" spans="1:10" ht="13.5" customHeight="1">
      <c r="A116" s="8" t="s">
        <v>12</v>
      </c>
      <c r="B116" s="8" t="s">
        <v>12</v>
      </c>
      <c r="C116" s="8" t="s">
        <v>12</v>
      </c>
      <c r="D116" s="8" t="s">
        <v>12</v>
      </c>
      <c r="E116" s="8" t="s">
        <v>12</v>
      </c>
      <c r="F116" s="8" t="s">
        <v>12</v>
      </c>
      <c r="G116" s="8" t="s">
        <v>12</v>
      </c>
      <c r="H116" s="8" t="s">
        <v>12</v>
      </c>
      <c r="I116" s="8" t="s">
        <v>12</v>
      </c>
      <c r="J116" s="8" t="s">
        <v>12</v>
      </c>
    </row>
    <row r="117" spans="1:10" ht="15" hidden="1">
      <c r="A117" s="8" t="s">
        <v>12</v>
      </c>
      <c r="B117" s="8" t="s">
        <v>12</v>
      </c>
      <c r="C117" s="8" t="s">
        <v>12</v>
      </c>
      <c r="D117" s="8" t="s">
        <v>12</v>
      </c>
      <c r="E117" s="8" t="s">
        <v>12</v>
      </c>
      <c r="F117" s="8" t="s">
        <v>12</v>
      </c>
      <c r="G117" s="8" t="s">
        <v>12</v>
      </c>
      <c r="H117" s="8" t="s">
        <v>12</v>
      </c>
      <c r="I117" s="8" t="s">
        <v>12</v>
      </c>
      <c r="J117" s="8" t="s">
        <v>12</v>
      </c>
    </row>
    <row r="118" spans="1:10" ht="0.75" customHeight="1" hidden="1">
      <c r="A118" s="8" t="s">
        <v>12</v>
      </c>
      <c r="B118" s="8" t="s">
        <v>12</v>
      </c>
      <c r="C118" s="8" t="s">
        <v>12</v>
      </c>
      <c r="D118" s="8" t="s">
        <v>12</v>
      </c>
      <c r="E118" s="8" t="s">
        <v>12</v>
      </c>
      <c r="F118" s="8" t="s">
        <v>12</v>
      </c>
      <c r="G118" s="8" t="s">
        <v>12</v>
      </c>
      <c r="H118" s="8" t="s">
        <v>12</v>
      </c>
      <c r="I118" s="8" t="s">
        <v>12</v>
      </c>
      <c r="J118" s="8" t="s">
        <v>12</v>
      </c>
    </row>
    <row r="119" spans="1:10" ht="14.25" customHeight="1">
      <c r="A119" s="8" t="s">
        <v>12</v>
      </c>
      <c r="B119" s="8" t="s">
        <v>16</v>
      </c>
      <c r="C119" s="8" t="s">
        <v>12</v>
      </c>
      <c r="D119" s="8" t="s">
        <v>12</v>
      </c>
      <c r="E119" s="8" t="s">
        <v>12</v>
      </c>
      <c r="F119" s="8" t="s">
        <v>12</v>
      </c>
      <c r="G119" s="8" t="s">
        <v>12</v>
      </c>
      <c r="H119" s="8" t="s">
        <v>12</v>
      </c>
      <c r="I119" s="8" t="s">
        <v>12</v>
      </c>
      <c r="J119" s="8" t="s">
        <v>12</v>
      </c>
    </row>
    <row r="120" ht="15" hidden="1"/>
    <row r="121" spans="1:14" ht="15">
      <c r="A121" s="32" t="s">
        <v>20</v>
      </c>
      <c r="B121" s="32"/>
      <c r="C121" s="32"/>
      <c r="D121" s="32"/>
      <c r="E121" s="32"/>
      <c r="F121" s="32"/>
      <c r="G121" s="32"/>
      <c r="H121" s="32"/>
      <c r="I121" s="32"/>
      <c r="J121" s="32"/>
      <c r="K121" s="32"/>
      <c r="L121" s="32"/>
      <c r="M121" s="32"/>
      <c r="N121" s="32"/>
    </row>
    <row r="122" spans="1:14" ht="15">
      <c r="A122" s="32" t="s">
        <v>177</v>
      </c>
      <c r="B122" s="32"/>
      <c r="C122" s="32"/>
      <c r="D122" s="32"/>
      <c r="E122" s="32"/>
      <c r="F122" s="32"/>
      <c r="G122" s="32"/>
      <c r="H122" s="32"/>
      <c r="I122" s="32"/>
      <c r="J122" s="32"/>
      <c r="K122" s="32"/>
      <c r="L122" s="32"/>
      <c r="M122" s="32"/>
      <c r="N122" s="32"/>
    </row>
    <row r="123" ht="15">
      <c r="A123" s="5" t="s">
        <v>6</v>
      </c>
    </row>
    <row r="124" ht="15" hidden="1"/>
    <row r="125" spans="1:14" ht="30.75" customHeight="1">
      <c r="A125" s="30" t="s">
        <v>21</v>
      </c>
      <c r="B125" s="30" t="s">
        <v>22</v>
      </c>
      <c r="C125" s="30" t="s">
        <v>168</v>
      </c>
      <c r="D125" s="30"/>
      <c r="E125" s="30"/>
      <c r="F125" s="30"/>
      <c r="G125" s="30" t="s">
        <v>169</v>
      </c>
      <c r="H125" s="30"/>
      <c r="I125" s="30"/>
      <c r="J125" s="30"/>
      <c r="K125" s="30" t="s">
        <v>170</v>
      </c>
      <c r="L125" s="30"/>
      <c r="M125" s="30"/>
      <c r="N125" s="30"/>
    </row>
    <row r="126" spans="1:14" ht="66.75" customHeight="1">
      <c r="A126" s="30"/>
      <c r="B126" s="30"/>
      <c r="C126" s="8" t="s">
        <v>9</v>
      </c>
      <c r="D126" s="8" t="s">
        <v>10</v>
      </c>
      <c r="E126" s="8" t="s">
        <v>11</v>
      </c>
      <c r="F126" s="8" t="s">
        <v>62</v>
      </c>
      <c r="G126" s="8" t="s">
        <v>9</v>
      </c>
      <c r="H126" s="8" t="s">
        <v>10</v>
      </c>
      <c r="I126" s="8" t="s">
        <v>11</v>
      </c>
      <c r="J126" s="8" t="s">
        <v>60</v>
      </c>
      <c r="K126" s="8" t="s">
        <v>9</v>
      </c>
      <c r="L126" s="8" t="s">
        <v>10</v>
      </c>
      <c r="M126" s="8" t="s">
        <v>11</v>
      </c>
      <c r="N126" s="8" t="s">
        <v>61</v>
      </c>
    </row>
    <row r="127" spans="1:14" ht="15">
      <c r="A127" s="8">
        <v>1</v>
      </c>
      <c r="B127" s="8">
        <v>2</v>
      </c>
      <c r="C127" s="8">
        <v>3</v>
      </c>
      <c r="D127" s="8">
        <v>4</v>
      </c>
      <c r="E127" s="8">
        <v>5</v>
      </c>
      <c r="F127" s="8">
        <v>6</v>
      </c>
      <c r="G127" s="8">
        <v>7</v>
      </c>
      <c r="H127" s="8">
        <v>8</v>
      </c>
      <c r="I127" s="8">
        <v>9</v>
      </c>
      <c r="J127" s="8">
        <v>10</v>
      </c>
      <c r="K127" s="8">
        <v>11</v>
      </c>
      <c r="L127" s="8">
        <v>12</v>
      </c>
      <c r="M127" s="8">
        <v>13</v>
      </c>
      <c r="N127" s="8">
        <v>14</v>
      </c>
    </row>
    <row r="128" spans="1:14" ht="31.5" customHeight="1">
      <c r="A128" s="8">
        <v>1</v>
      </c>
      <c r="B128" s="26" t="s">
        <v>114</v>
      </c>
      <c r="C128" s="27"/>
      <c r="D128" s="27"/>
      <c r="E128" s="27"/>
      <c r="F128" s="27"/>
      <c r="G128" s="27"/>
      <c r="H128" s="27"/>
      <c r="I128" s="27"/>
      <c r="J128" s="27"/>
      <c r="K128" s="27"/>
      <c r="L128" s="27"/>
      <c r="M128" s="27"/>
      <c r="N128" s="28"/>
    </row>
    <row r="129" spans="1:14" ht="15">
      <c r="A129" s="8" t="s">
        <v>12</v>
      </c>
      <c r="B129" s="9" t="s">
        <v>12</v>
      </c>
      <c r="C129" s="9">
        <v>5834801</v>
      </c>
      <c r="D129" s="9">
        <v>30376</v>
      </c>
      <c r="E129" s="9" t="s">
        <v>12</v>
      </c>
      <c r="F129" s="9">
        <f>C129+D129</f>
        <v>5865177</v>
      </c>
      <c r="G129" s="8">
        <v>6648587</v>
      </c>
      <c r="H129" s="8">
        <v>306767</v>
      </c>
      <c r="I129" s="8"/>
      <c r="J129" s="8">
        <f>G129+H129</f>
        <v>6955354</v>
      </c>
      <c r="K129" s="8">
        <f>7684813-41006-3000-43830</f>
        <v>7596977</v>
      </c>
      <c r="L129" s="8">
        <f>15000+88469+35558+4000+3300+1600+5627+61550+122731+13500+16400+9812</f>
        <v>377547</v>
      </c>
      <c r="M129" s="8"/>
      <c r="N129" s="8">
        <f>K129+L129</f>
        <v>7974524</v>
      </c>
    </row>
    <row r="130" spans="1:14" ht="15">
      <c r="A130" s="8">
        <v>3</v>
      </c>
      <c r="B130" s="26" t="s">
        <v>115</v>
      </c>
      <c r="C130" s="27"/>
      <c r="D130" s="27"/>
      <c r="E130" s="27"/>
      <c r="F130" s="27"/>
      <c r="G130" s="27"/>
      <c r="H130" s="27"/>
      <c r="I130" s="27"/>
      <c r="J130" s="27"/>
      <c r="K130" s="27"/>
      <c r="L130" s="27"/>
      <c r="M130" s="27"/>
      <c r="N130" s="28"/>
    </row>
    <row r="131" spans="1:14" ht="15">
      <c r="A131" s="8"/>
      <c r="B131" s="9"/>
      <c r="C131" s="9"/>
      <c r="D131" s="9">
        <v>342980</v>
      </c>
      <c r="E131" s="9">
        <v>342979</v>
      </c>
      <c r="F131" s="9">
        <f>D131</f>
        <v>342980</v>
      </c>
      <c r="G131" s="8"/>
      <c r="H131" s="8"/>
      <c r="I131" s="8"/>
      <c r="J131" s="8">
        <f>G131+H131</f>
        <v>0</v>
      </c>
      <c r="K131" s="8"/>
      <c r="L131" s="18"/>
      <c r="M131" s="18"/>
      <c r="N131" s="18">
        <f>L131</f>
        <v>0</v>
      </c>
    </row>
    <row r="132" spans="1:14" ht="15">
      <c r="A132" s="8">
        <v>4</v>
      </c>
      <c r="B132" s="26" t="s">
        <v>116</v>
      </c>
      <c r="C132" s="27"/>
      <c r="D132" s="27"/>
      <c r="E132" s="27"/>
      <c r="F132" s="27"/>
      <c r="G132" s="27"/>
      <c r="H132" s="27"/>
      <c r="I132" s="27"/>
      <c r="J132" s="27"/>
      <c r="K132" s="27"/>
      <c r="L132" s="27"/>
      <c r="M132" s="27"/>
      <c r="N132" s="28"/>
    </row>
    <row r="133" spans="1:14" ht="15">
      <c r="A133" s="8"/>
      <c r="B133" s="9"/>
      <c r="C133" s="9"/>
      <c r="D133" s="9">
        <v>1060</v>
      </c>
      <c r="E133" s="9">
        <v>1060</v>
      </c>
      <c r="F133" s="9">
        <f>D133</f>
        <v>1060</v>
      </c>
      <c r="G133" s="8"/>
      <c r="H133" s="15"/>
      <c r="I133" s="15"/>
      <c r="J133" s="18">
        <f>H133</f>
        <v>0</v>
      </c>
      <c r="K133" s="8"/>
      <c r="L133" s="15"/>
      <c r="M133" s="15"/>
      <c r="N133" s="15">
        <f>L133</f>
        <v>0</v>
      </c>
    </row>
    <row r="134" spans="1:14" ht="15">
      <c r="A134" s="8">
        <v>5</v>
      </c>
      <c r="B134" s="26" t="s">
        <v>117</v>
      </c>
      <c r="C134" s="27"/>
      <c r="D134" s="27"/>
      <c r="E134" s="27"/>
      <c r="F134" s="27"/>
      <c r="G134" s="27"/>
      <c r="H134" s="27"/>
      <c r="I134" s="27"/>
      <c r="J134" s="27"/>
      <c r="K134" s="27"/>
      <c r="L134" s="27"/>
      <c r="M134" s="27"/>
      <c r="N134" s="28"/>
    </row>
    <row r="135" spans="1:14" ht="15">
      <c r="A135" s="8"/>
      <c r="B135" s="9"/>
      <c r="C135" s="19"/>
      <c r="D135" s="19">
        <v>263802</v>
      </c>
      <c r="E135" s="19">
        <v>101889</v>
      </c>
      <c r="F135" s="19">
        <f>D135</f>
        <v>263802</v>
      </c>
      <c r="G135" s="18"/>
      <c r="H135" s="18">
        <v>80000</v>
      </c>
      <c r="I135" s="18">
        <v>80000</v>
      </c>
      <c r="J135" s="18">
        <f>H135</f>
        <v>80000</v>
      </c>
      <c r="K135" s="18"/>
      <c r="L135" s="18"/>
      <c r="M135" s="18"/>
      <c r="N135" s="18">
        <f>L135</f>
        <v>0</v>
      </c>
    </row>
    <row r="136" spans="1:14" ht="15">
      <c r="A136" s="8">
        <v>6</v>
      </c>
      <c r="B136" s="26" t="s">
        <v>147</v>
      </c>
      <c r="C136" s="27"/>
      <c r="D136" s="27"/>
      <c r="E136" s="27"/>
      <c r="F136" s="27"/>
      <c r="G136" s="27"/>
      <c r="H136" s="27"/>
      <c r="I136" s="27"/>
      <c r="J136" s="27"/>
      <c r="K136" s="27"/>
      <c r="L136" s="27"/>
      <c r="M136" s="27"/>
      <c r="N136" s="28"/>
    </row>
    <row r="137" spans="1:14" ht="15">
      <c r="A137" s="8"/>
      <c r="B137" s="9"/>
      <c r="C137" s="19"/>
      <c r="D137" s="19"/>
      <c r="E137" s="19"/>
      <c r="F137" s="19"/>
      <c r="G137" s="18"/>
      <c r="H137" s="18">
        <v>183165</v>
      </c>
      <c r="I137" s="18">
        <v>183165</v>
      </c>
      <c r="J137" s="18">
        <f>H137</f>
        <v>183165</v>
      </c>
      <c r="K137" s="18"/>
      <c r="L137" s="18"/>
      <c r="M137" s="18"/>
      <c r="N137" s="18">
        <f>K137+L137</f>
        <v>0</v>
      </c>
    </row>
    <row r="138" spans="1:14" ht="15">
      <c r="A138" s="8">
        <v>7</v>
      </c>
      <c r="B138" s="26" t="s">
        <v>149</v>
      </c>
      <c r="C138" s="27"/>
      <c r="D138" s="27"/>
      <c r="E138" s="27"/>
      <c r="F138" s="27"/>
      <c r="G138" s="27"/>
      <c r="H138" s="27"/>
      <c r="I138" s="27"/>
      <c r="J138" s="27"/>
      <c r="K138" s="27"/>
      <c r="L138" s="27"/>
      <c r="M138" s="27"/>
      <c r="N138" s="28"/>
    </row>
    <row r="139" spans="1:14" ht="15">
      <c r="A139" s="8"/>
      <c r="B139" s="9"/>
      <c r="C139" s="19"/>
      <c r="D139" s="19"/>
      <c r="E139" s="19"/>
      <c r="F139" s="19">
        <f>D139</f>
        <v>0</v>
      </c>
      <c r="G139" s="18"/>
      <c r="H139" s="18">
        <v>11000</v>
      </c>
      <c r="I139" s="18">
        <v>11000</v>
      </c>
      <c r="J139" s="18">
        <f>H139</f>
        <v>11000</v>
      </c>
      <c r="K139" s="18"/>
      <c r="L139" s="18"/>
      <c r="M139" s="18"/>
      <c r="N139" s="18">
        <f>L139</f>
        <v>0</v>
      </c>
    </row>
    <row r="140" spans="1:14" ht="15">
      <c r="A140" s="8">
        <v>8</v>
      </c>
      <c r="B140" s="26" t="s">
        <v>150</v>
      </c>
      <c r="C140" s="27"/>
      <c r="D140" s="27"/>
      <c r="E140" s="27"/>
      <c r="F140" s="27"/>
      <c r="G140" s="27"/>
      <c r="H140" s="27"/>
      <c r="I140" s="27"/>
      <c r="J140" s="27"/>
      <c r="K140" s="27"/>
      <c r="L140" s="27"/>
      <c r="M140" s="27"/>
      <c r="N140" s="28"/>
    </row>
    <row r="141" spans="1:14" ht="15">
      <c r="A141" s="8"/>
      <c r="B141" s="9"/>
      <c r="C141" s="19"/>
      <c r="D141" s="19"/>
      <c r="E141" s="19"/>
      <c r="F141" s="19"/>
      <c r="G141" s="18"/>
      <c r="H141" s="18">
        <v>147068</v>
      </c>
      <c r="I141" s="18">
        <v>147068</v>
      </c>
      <c r="J141" s="18">
        <f>H141</f>
        <v>147068</v>
      </c>
      <c r="K141" s="18"/>
      <c r="L141" s="18"/>
      <c r="M141" s="18"/>
      <c r="N141" s="18">
        <f>L141</f>
        <v>0</v>
      </c>
    </row>
    <row r="142" spans="1:14" ht="15">
      <c r="A142" s="8">
        <v>9</v>
      </c>
      <c r="B142" s="26" t="s">
        <v>195</v>
      </c>
      <c r="C142" s="27"/>
      <c r="D142" s="27"/>
      <c r="E142" s="27"/>
      <c r="F142" s="27"/>
      <c r="G142" s="27"/>
      <c r="H142" s="27"/>
      <c r="I142" s="27"/>
      <c r="J142" s="27"/>
      <c r="K142" s="27"/>
      <c r="L142" s="27"/>
      <c r="M142" s="27"/>
      <c r="N142" s="28"/>
    </row>
    <row r="143" spans="1:14" ht="15">
      <c r="A143" s="8"/>
      <c r="B143" s="9"/>
      <c r="C143" s="19"/>
      <c r="D143" s="19"/>
      <c r="E143" s="19"/>
      <c r="F143" s="19"/>
      <c r="G143" s="18"/>
      <c r="H143" s="18">
        <v>13900</v>
      </c>
      <c r="I143" s="18">
        <v>13900</v>
      </c>
      <c r="J143" s="18">
        <f>H143</f>
        <v>13900</v>
      </c>
      <c r="K143" s="18"/>
      <c r="L143" s="18"/>
      <c r="M143" s="18"/>
      <c r="N143" s="18">
        <f>L143</f>
        <v>0</v>
      </c>
    </row>
    <row r="144" spans="1:14" ht="14.25" customHeight="1">
      <c r="A144" s="9" t="s">
        <v>12</v>
      </c>
      <c r="B144" s="8" t="s">
        <v>16</v>
      </c>
      <c r="C144" s="19">
        <f>C129</f>
        <v>5834801</v>
      </c>
      <c r="D144" s="18">
        <f>D129+D133+D135+D131</f>
        <v>638218</v>
      </c>
      <c r="E144" s="18">
        <f>E135+E133+E131</f>
        <v>445928</v>
      </c>
      <c r="F144" s="18">
        <f>F129+F133+F135+F131</f>
        <v>6473019</v>
      </c>
      <c r="G144" s="19">
        <f>G129</f>
        <v>6648587</v>
      </c>
      <c r="H144" s="18">
        <f>H129+H133+H135+H131+H137+H139+H141+H143</f>
        <v>741900</v>
      </c>
      <c r="I144" s="18">
        <f>I129+I133+I135+I131+I137+I139+I141+I143</f>
        <v>435133</v>
      </c>
      <c r="J144" s="18">
        <f>J129+J133+J135+J131+J137+J139+J141+J143</f>
        <v>7390487</v>
      </c>
      <c r="K144" s="18">
        <f>K129+K131+K133+K135+K137+K139+K141</f>
        <v>7596977</v>
      </c>
      <c r="L144" s="18">
        <f>L129+L131+L133+L135+L137+L139+L141</f>
        <v>377547</v>
      </c>
      <c r="M144" s="18">
        <f>M129+M131+M133+M135+M137+M139+M141</f>
        <v>0</v>
      </c>
      <c r="N144" s="18">
        <f>N129+N131+N133+N135+N137+N139+N141</f>
        <v>7974524</v>
      </c>
    </row>
    <row r="145" ht="15" hidden="1"/>
    <row r="146" ht="15" hidden="1"/>
    <row r="147" spans="1:10" ht="15">
      <c r="A147" s="31" t="s">
        <v>178</v>
      </c>
      <c r="B147" s="31"/>
      <c r="C147" s="31"/>
      <c r="D147" s="31"/>
      <c r="E147" s="31"/>
      <c r="F147" s="31"/>
      <c r="G147" s="31"/>
      <c r="H147" s="31"/>
      <c r="I147" s="31"/>
      <c r="J147" s="31"/>
    </row>
    <row r="148" ht="15">
      <c r="A148" s="5" t="s">
        <v>6</v>
      </c>
    </row>
    <row r="149" ht="0.75" customHeight="1"/>
    <row r="150" spans="1:10" ht="15">
      <c r="A150" s="30" t="s">
        <v>65</v>
      </c>
      <c r="B150" s="30" t="s">
        <v>22</v>
      </c>
      <c r="C150" s="30" t="s">
        <v>144</v>
      </c>
      <c r="D150" s="30"/>
      <c r="E150" s="30"/>
      <c r="F150" s="30"/>
      <c r="G150" s="30" t="s">
        <v>172</v>
      </c>
      <c r="H150" s="30"/>
      <c r="I150" s="30"/>
      <c r="J150" s="30"/>
    </row>
    <row r="151" spans="1:10" ht="63" customHeight="1">
      <c r="A151" s="30"/>
      <c r="B151" s="30"/>
      <c r="C151" s="8" t="s">
        <v>9</v>
      </c>
      <c r="D151" s="8" t="s">
        <v>10</v>
      </c>
      <c r="E151" s="8" t="s">
        <v>11</v>
      </c>
      <c r="F151" s="8" t="s">
        <v>62</v>
      </c>
      <c r="G151" s="8" t="s">
        <v>9</v>
      </c>
      <c r="H151" s="8" t="s">
        <v>10</v>
      </c>
      <c r="I151" s="8" t="s">
        <v>11</v>
      </c>
      <c r="J151" s="8" t="s">
        <v>60</v>
      </c>
    </row>
    <row r="152" spans="1:10" ht="15">
      <c r="A152" s="8">
        <v>1</v>
      </c>
      <c r="B152" s="8">
        <v>2</v>
      </c>
      <c r="C152" s="8">
        <v>3</v>
      </c>
      <c r="D152" s="8">
        <v>4</v>
      </c>
      <c r="E152" s="8">
        <v>5</v>
      </c>
      <c r="F152" s="8">
        <v>6</v>
      </c>
      <c r="G152" s="8">
        <v>7</v>
      </c>
      <c r="H152" s="8">
        <v>8</v>
      </c>
      <c r="I152" s="8">
        <v>9</v>
      </c>
      <c r="J152" s="8">
        <v>10</v>
      </c>
    </row>
    <row r="153" spans="1:10" ht="40.5" customHeight="1">
      <c r="A153" s="8"/>
      <c r="B153" s="26" t="s">
        <v>114</v>
      </c>
      <c r="C153" s="27"/>
      <c r="D153" s="27"/>
      <c r="E153" s="27"/>
      <c r="F153" s="27"/>
      <c r="G153" s="27"/>
      <c r="H153" s="27"/>
      <c r="I153" s="27"/>
      <c r="J153" s="28"/>
    </row>
    <row r="154" spans="1:10" ht="15">
      <c r="A154" s="8" t="s">
        <v>12</v>
      </c>
      <c r="B154" s="9" t="s">
        <v>12</v>
      </c>
      <c r="C154" s="9">
        <v>8256848</v>
      </c>
      <c r="D154" s="19">
        <v>15000</v>
      </c>
      <c r="E154" s="19" t="s">
        <v>12</v>
      </c>
      <c r="F154" s="19">
        <f>C154+D154</f>
        <v>8271848</v>
      </c>
      <c r="G154" s="8">
        <v>8859907</v>
      </c>
      <c r="H154" s="8">
        <v>15000</v>
      </c>
      <c r="I154" s="8" t="s">
        <v>12</v>
      </c>
      <c r="J154" s="8">
        <f>G154+H154</f>
        <v>8874907</v>
      </c>
    </row>
    <row r="155" spans="1:10" ht="14.25" customHeight="1">
      <c r="A155" s="9" t="s">
        <v>12</v>
      </c>
      <c r="B155" s="8" t="s">
        <v>16</v>
      </c>
      <c r="C155" s="9">
        <f>C154</f>
        <v>8256848</v>
      </c>
      <c r="D155" s="19">
        <f>D154</f>
        <v>15000</v>
      </c>
      <c r="E155" s="19" t="s">
        <v>12</v>
      </c>
      <c r="F155" s="19">
        <f>F154</f>
        <v>8271848</v>
      </c>
      <c r="G155" s="9">
        <f>G154</f>
        <v>8859907</v>
      </c>
      <c r="H155" s="9">
        <f>H154</f>
        <v>15000</v>
      </c>
      <c r="I155" s="8" t="s">
        <v>12</v>
      </c>
      <c r="J155" s="9">
        <f>J154</f>
        <v>8874907</v>
      </c>
    </row>
    <row r="156" ht="15" hidden="1"/>
    <row r="157" spans="1:13" ht="15">
      <c r="A157" s="32" t="s">
        <v>140</v>
      </c>
      <c r="B157" s="32"/>
      <c r="C157" s="32"/>
      <c r="D157" s="32"/>
      <c r="E157" s="32"/>
      <c r="F157" s="32"/>
      <c r="G157" s="32"/>
      <c r="H157" s="32"/>
      <c r="I157" s="32"/>
      <c r="J157" s="32"/>
      <c r="K157" s="32"/>
      <c r="L157" s="32"/>
      <c r="M157" s="32"/>
    </row>
    <row r="158" spans="1:13" ht="15">
      <c r="A158" s="32" t="s">
        <v>179</v>
      </c>
      <c r="B158" s="32"/>
      <c r="C158" s="32"/>
      <c r="D158" s="32"/>
      <c r="E158" s="32"/>
      <c r="F158" s="32"/>
      <c r="G158" s="32"/>
      <c r="H158" s="32"/>
      <c r="I158" s="32"/>
      <c r="J158" s="32"/>
      <c r="K158" s="32"/>
      <c r="L158" s="32"/>
      <c r="M158" s="32"/>
    </row>
    <row r="159" ht="14.25" customHeight="1">
      <c r="A159" s="5" t="s">
        <v>6</v>
      </c>
    </row>
    <row r="160" ht="15" hidden="1"/>
    <row r="161" spans="1:13" ht="15">
      <c r="A161" s="30" t="s">
        <v>21</v>
      </c>
      <c r="B161" s="30" t="s">
        <v>23</v>
      </c>
      <c r="C161" s="30" t="s">
        <v>24</v>
      </c>
      <c r="D161" s="30" t="s">
        <v>25</v>
      </c>
      <c r="E161" s="30" t="s">
        <v>168</v>
      </c>
      <c r="F161" s="30"/>
      <c r="G161" s="30"/>
      <c r="H161" s="30" t="s">
        <v>169</v>
      </c>
      <c r="I161" s="30"/>
      <c r="J161" s="30"/>
      <c r="K161" s="30" t="s">
        <v>170</v>
      </c>
      <c r="L161" s="30"/>
      <c r="M161" s="30"/>
    </row>
    <row r="162" spans="1:13" ht="30">
      <c r="A162" s="30"/>
      <c r="B162" s="30"/>
      <c r="C162" s="30"/>
      <c r="D162" s="30"/>
      <c r="E162" s="8" t="s">
        <v>9</v>
      </c>
      <c r="F162" s="8" t="s">
        <v>10</v>
      </c>
      <c r="G162" s="8" t="s">
        <v>66</v>
      </c>
      <c r="H162" s="8" t="s">
        <v>9</v>
      </c>
      <c r="I162" s="8" t="s">
        <v>10</v>
      </c>
      <c r="J162" s="8" t="s">
        <v>67</v>
      </c>
      <c r="K162" s="8" t="s">
        <v>9</v>
      </c>
      <c r="L162" s="8" t="s">
        <v>10</v>
      </c>
      <c r="M162" s="8" t="s">
        <v>61</v>
      </c>
    </row>
    <row r="163" spans="1:13" ht="15">
      <c r="A163" s="8">
        <v>1</v>
      </c>
      <c r="B163" s="8">
        <v>2</v>
      </c>
      <c r="C163" s="8">
        <v>3</v>
      </c>
      <c r="D163" s="8">
        <v>4</v>
      </c>
      <c r="E163" s="8">
        <v>5</v>
      </c>
      <c r="F163" s="8">
        <v>6</v>
      </c>
      <c r="G163" s="8">
        <v>7</v>
      </c>
      <c r="H163" s="8">
        <v>8</v>
      </c>
      <c r="I163" s="8">
        <v>9</v>
      </c>
      <c r="J163" s="8">
        <v>10</v>
      </c>
      <c r="K163" s="8">
        <v>11</v>
      </c>
      <c r="L163" s="8">
        <v>12</v>
      </c>
      <c r="M163" s="8">
        <v>13</v>
      </c>
    </row>
    <row r="164" spans="1:13" ht="15">
      <c r="A164" s="8" t="s">
        <v>12</v>
      </c>
      <c r="B164" s="9" t="s">
        <v>26</v>
      </c>
      <c r="C164" s="8" t="s">
        <v>12</v>
      </c>
      <c r="D164" s="8" t="s">
        <v>12</v>
      </c>
      <c r="E164" s="8" t="s">
        <v>12</v>
      </c>
      <c r="F164" s="8" t="s">
        <v>12</v>
      </c>
      <c r="G164" s="8" t="s">
        <v>12</v>
      </c>
      <c r="H164" s="8" t="s">
        <v>12</v>
      </c>
      <c r="I164" s="8" t="s">
        <v>12</v>
      </c>
      <c r="J164" s="8" t="s">
        <v>12</v>
      </c>
      <c r="K164" s="8" t="s">
        <v>12</v>
      </c>
      <c r="L164" s="8" t="s">
        <v>12</v>
      </c>
      <c r="M164" s="8" t="s">
        <v>12</v>
      </c>
    </row>
    <row r="165" spans="1:13" ht="99" customHeight="1">
      <c r="A165" s="8" t="s">
        <v>12</v>
      </c>
      <c r="B165" s="14" t="s">
        <v>118</v>
      </c>
      <c r="C165" s="8" t="s">
        <v>97</v>
      </c>
      <c r="D165" s="8" t="s">
        <v>99</v>
      </c>
      <c r="E165" s="8">
        <v>2</v>
      </c>
      <c r="F165" s="8" t="s">
        <v>12</v>
      </c>
      <c r="G165" s="8">
        <f>E165</f>
        <v>2</v>
      </c>
      <c r="H165" s="8">
        <v>2</v>
      </c>
      <c r="I165" s="8" t="s">
        <v>12</v>
      </c>
      <c r="J165" s="8">
        <f aca="true" t="shared" si="7" ref="J165:J178">SUM(H165:I165)</f>
        <v>2</v>
      </c>
      <c r="K165" s="8">
        <v>2</v>
      </c>
      <c r="L165" s="8" t="s">
        <v>12</v>
      </c>
      <c r="M165" s="8">
        <f aca="true" t="shared" si="8" ref="M165:M170">SUM(K165:L165)</f>
        <v>2</v>
      </c>
    </row>
    <row r="166" spans="1:13" ht="15.75" customHeight="1">
      <c r="A166" s="8"/>
      <c r="B166" s="14" t="s">
        <v>95</v>
      </c>
      <c r="C166" s="8" t="s">
        <v>97</v>
      </c>
      <c r="D166" s="8" t="s">
        <v>100</v>
      </c>
      <c r="E166" s="8">
        <v>68</v>
      </c>
      <c r="F166" s="8"/>
      <c r="G166" s="8">
        <v>68</v>
      </c>
      <c r="H166" s="8">
        <v>68</v>
      </c>
      <c r="I166" s="8"/>
      <c r="J166" s="8">
        <v>68</v>
      </c>
      <c r="K166" s="8">
        <v>68</v>
      </c>
      <c r="L166" s="8"/>
      <c r="M166" s="8">
        <f t="shared" si="8"/>
        <v>68</v>
      </c>
    </row>
    <row r="167" spans="1:13" ht="25.5" customHeight="1">
      <c r="A167" s="8"/>
      <c r="B167" s="14" t="s">
        <v>119</v>
      </c>
      <c r="C167" s="8" t="s">
        <v>97</v>
      </c>
      <c r="D167" s="8" t="s">
        <v>100</v>
      </c>
      <c r="E167" s="8">
        <v>14</v>
      </c>
      <c r="F167" s="8"/>
      <c r="G167" s="8">
        <f>E167+F167</f>
        <v>14</v>
      </c>
      <c r="H167" s="8">
        <v>14</v>
      </c>
      <c r="I167" s="8"/>
      <c r="J167" s="8">
        <f t="shared" si="7"/>
        <v>14</v>
      </c>
      <c r="K167" s="8">
        <v>14</v>
      </c>
      <c r="L167" s="8"/>
      <c r="M167" s="8">
        <f t="shared" si="8"/>
        <v>14</v>
      </c>
    </row>
    <row r="168" spans="1:13" ht="25.5" customHeight="1">
      <c r="A168" s="8"/>
      <c r="B168" s="14" t="s">
        <v>120</v>
      </c>
      <c r="C168" s="8" t="s">
        <v>97</v>
      </c>
      <c r="D168" s="8" t="s">
        <v>100</v>
      </c>
      <c r="E168" s="8">
        <v>37.5</v>
      </c>
      <c r="F168" s="8"/>
      <c r="G168" s="8">
        <f>E168+F168</f>
        <v>37.5</v>
      </c>
      <c r="H168" s="8">
        <v>37.5</v>
      </c>
      <c r="I168" s="8"/>
      <c r="J168" s="8">
        <f t="shared" si="7"/>
        <v>37.5</v>
      </c>
      <c r="K168" s="8">
        <v>37.5</v>
      </c>
      <c r="L168" s="8"/>
      <c r="M168" s="8">
        <f t="shared" si="8"/>
        <v>37.5</v>
      </c>
    </row>
    <row r="169" spans="1:13" ht="18" customHeight="1">
      <c r="A169" s="8"/>
      <c r="B169" s="14" t="s">
        <v>121</v>
      </c>
      <c r="C169" s="8" t="s">
        <v>97</v>
      </c>
      <c r="D169" s="8" t="s">
        <v>100</v>
      </c>
      <c r="E169" s="8">
        <v>16.5</v>
      </c>
      <c r="F169" s="8"/>
      <c r="G169" s="8">
        <f>E169+F169</f>
        <v>16.5</v>
      </c>
      <c r="H169" s="8">
        <v>16.5</v>
      </c>
      <c r="I169" s="8"/>
      <c r="J169" s="8">
        <f t="shared" si="7"/>
        <v>16.5</v>
      </c>
      <c r="K169" s="8">
        <v>16.5</v>
      </c>
      <c r="L169" s="8"/>
      <c r="M169" s="8">
        <f t="shared" si="8"/>
        <v>16.5</v>
      </c>
    </row>
    <row r="170" spans="1:13" ht="27" customHeight="1">
      <c r="A170" s="8"/>
      <c r="B170" s="14" t="s">
        <v>130</v>
      </c>
      <c r="C170" s="8" t="s">
        <v>143</v>
      </c>
      <c r="D170" s="8" t="s">
        <v>134</v>
      </c>
      <c r="E170" s="8">
        <v>263802</v>
      </c>
      <c r="F170" s="8"/>
      <c r="G170" s="8">
        <f>E170</f>
        <v>263802</v>
      </c>
      <c r="H170" s="8"/>
      <c r="I170" s="8">
        <v>80000</v>
      </c>
      <c r="J170" s="8">
        <f t="shared" si="7"/>
        <v>80000</v>
      </c>
      <c r="K170" s="8"/>
      <c r="L170" s="8"/>
      <c r="M170" s="8">
        <f t="shared" si="8"/>
        <v>0</v>
      </c>
    </row>
    <row r="171" spans="1:13" ht="15">
      <c r="A171" s="8" t="s">
        <v>12</v>
      </c>
      <c r="B171" s="9" t="s">
        <v>27</v>
      </c>
      <c r="C171" s="8" t="s">
        <v>12</v>
      </c>
      <c r="D171" s="8" t="s">
        <v>12</v>
      </c>
      <c r="E171" s="8" t="s">
        <v>12</v>
      </c>
      <c r="F171" s="8" t="s">
        <v>12</v>
      </c>
      <c r="G171" s="8" t="s">
        <v>12</v>
      </c>
      <c r="H171" s="8" t="s">
        <v>12</v>
      </c>
      <c r="I171" s="8" t="s">
        <v>12</v>
      </c>
      <c r="J171" s="8" t="s">
        <v>12</v>
      </c>
      <c r="K171" s="8" t="s">
        <v>12</v>
      </c>
      <c r="L171" s="8" t="s">
        <v>12</v>
      </c>
      <c r="M171" s="8" t="s">
        <v>12</v>
      </c>
    </row>
    <row r="172" spans="1:13" ht="19.5" customHeight="1">
      <c r="A172" s="8" t="s">
        <v>12</v>
      </c>
      <c r="B172" s="14" t="s">
        <v>122</v>
      </c>
      <c r="C172" s="8" t="s">
        <v>124</v>
      </c>
      <c r="D172" s="8" t="s">
        <v>123</v>
      </c>
      <c r="E172" s="8">
        <v>29.6</v>
      </c>
      <c r="F172" s="8" t="s">
        <v>12</v>
      </c>
      <c r="G172" s="8">
        <f aca="true" t="shared" si="9" ref="G172:G179">E172</f>
        <v>29.6</v>
      </c>
      <c r="H172" s="8">
        <v>29.5</v>
      </c>
      <c r="I172" s="8" t="s">
        <v>12</v>
      </c>
      <c r="J172" s="8">
        <f t="shared" si="7"/>
        <v>29.5</v>
      </c>
      <c r="K172" s="8">
        <v>29.6</v>
      </c>
      <c r="L172" s="8" t="s">
        <v>12</v>
      </c>
      <c r="M172" s="8">
        <f>SUM(K172:L172)</f>
        <v>29.6</v>
      </c>
    </row>
    <row r="173" spans="1:13" ht="14.25" customHeight="1">
      <c r="A173" s="8"/>
      <c r="B173" s="14" t="s">
        <v>125</v>
      </c>
      <c r="C173" s="8" t="s">
        <v>126</v>
      </c>
      <c r="D173" s="8" t="s">
        <v>123</v>
      </c>
      <c r="E173" s="8">
        <v>344.6</v>
      </c>
      <c r="F173" s="8"/>
      <c r="G173" s="8">
        <f t="shared" si="9"/>
        <v>344.6</v>
      </c>
      <c r="H173" s="8">
        <v>344.6</v>
      </c>
      <c r="I173" s="8">
        <v>0.221</v>
      </c>
      <c r="J173" s="8">
        <f t="shared" si="7"/>
        <v>344.821</v>
      </c>
      <c r="K173" s="8">
        <v>337.973</v>
      </c>
      <c r="L173" s="8"/>
      <c r="M173" s="8">
        <f>SUM(K173:L173)</f>
        <v>337.973</v>
      </c>
    </row>
    <row r="174" spans="1:13" ht="14.25" customHeight="1">
      <c r="A174" s="8"/>
      <c r="B174" s="14" t="s">
        <v>125</v>
      </c>
      <c r="C174" s="8" t="s">
        <v>146</v>
      </c>
      <c r="D174" s="8" t="s">
        <v>123</v>
      </c>
      <c r="E174" s="8"/>
      <c r="F174" s="8"/>
      <c r="G174" s="8">
        <f t="shared" si="9"/>
        <v>0</v>
      </c>
      <c r="H174" s="8">
        <v>1748.1</v>
      </c>
      <c r="I174" s="8">
        <v>80</v>
      </c>
      <c r="J174" s="8">
        <f t="shared" si="7"/>
        <v>1828.1</v>
      </c>
      <c r="K174" s="8">
        <v>2091.764</v>
      </c>
      <c r="L174" s="8"/>
      <c r="M174" s="8">
        <f>SUM(K174:L174)</f>
        <v>2091.764</v>
      </c>
    </row>
    <row r="175" spans="1:13" ht="12.75" customHeight="1">
      <c r="A175" s="8"/>
      <c r="B175" s="14" t="s">
        <v>127</v>
      </c>
      <c r="C175" s="8" t="s">
        <v>126</v>
      </c>
      <c r="D175" s="8" t="s">
        <v>123</v>
      </c>
      <c r="E175" s="8">
        <v>560</v>
      </c>
      <c r="F175" s="8"/>
      <c r="G175" s="8">
        <f t="shared" si="9"/>
        <v>560</v>
      </c>
      <c r="H175" s="8">
        <v>560</v>
      </c>
      <c r="I175" s="8"/>
      <c r="J175" s="8">
        <f t="shared" si="7"/>
        <v>560</v>
      </c>
      <c r="K175" s="8">
        <v>560.8</v>
      </c>
      <c r="L175" s="8"/>
      <c r="M175" s="8">
        <f>SUM(K175:L175)</f>
        <v>560.8</v>
      </c>
    </row>
    <row r="176" spans="1:13" ht="14.25" customHeight="1">
      <c r="A176" s="8"/>
      <c r="B176" s="14" t="s">
        <v>131</v>
      </c>
      <c r="C176" s="8" t="s">
        <v>126</v>
      </c>
      <c r="D176" s="8" t="s">
        <v>123</v>
      </c>
      <c r="E176" s="8">
        <v>2.665</v>
      </c>
      <c r="F176" s="8"/>
      <c r="G176" s="8">
        <f t="shared" si="9"/>
        <v>2.665</v>
      </c>
      <c r="H176" s="8">
        <v>3.735</v>
      </c>
      <c r="I176" s="8">
        <v>0.221</v>
      </c>
      <c r="J176" s="8">
        <f t="shared" si="7"/>
        <v>3.956</v>
      </c>
      <c r="K176" s="8">
        <v>2.5</v>
      </c>
      <c r="L176" s="8"/>
      <c r="M176" s="8">
        <f>SUM(K176:L176)</f>
        <v>2.5</v>
      </c>
    </row>
    <row r="177" spans="1:13" ht="15">
      <c r="A177" s="8" t="s">
        <v>12</v>
      </c>
      <c r="B177" s="9" t="s">
        <v>28</v>
      </c>
      <c r="C177" s="8" t="s">
        <v>12</v>
      </c>
      <c r="D177" s="8" t="s">
        <v>12</v>
      </c>
      <c r="E177" s="8" t="s">
        <v>12</v>
      </c>
      <c r="F177" s="8" t="s">
        <v>12</v>
      </c>
      <c r="G177" s="8" t="s">
        <v>12</v>
      </c>
      <c r="H177" s="8" t="s">
        <v>12</v>
      </c>
      <c r="I177" s="8" t="s">
        <v>12</v>
      </c>
      <c r="J177" s="8">
        <f t="shared" si="7"/>
        <v>0</v>
      </c>
      <c r="K177" s="8" t="s">
        <v>12</v>
      </c>
      <c r="L177" s="8" t="s">
        <v>12</v>
      </c>
      <c r="M177" s="8"/>
    </row>
    <row r="178" spans="1:13" ht="26.25" customHeight="1">
      <c r="A178" s="8" t="s">
        <v>12</v>
      </c>
      <c r="B178" s="14" t="s">
        <v>128</v>
      </c>
      <c r="C178" s="8" t="s">
        <v>97</v>
      </c>
      <c r="D178" s="8" t="s">
        <v>101</v>
      </c>
      <c r="E178" s="8">
        <v>8235</v>
      </c>
      <c r="F178" s="8" t="s">
        <v>12</v>
      </c>
      <c r="G178" s="8">
        <f t="shared" si="9"/>
        <v>8235</v>
      </c>
      <c r="H178" s="8">
        <v>8235</v>
      </c>
      <c r="I178" s="8"/>
      <c r="J178" s="8">
        <f t="shared" si="7"/>
        <v>8235</v>
      </c>
      <c r="K178" s="8">
        <v>8247</v>
      </c>
      <c r="L178" s="8" t="s">
        <v>12</v>
      </c>
      <c r="M178" s="8">
        <f>SUM(K178:L178)</f>
        <v>8247</v>
      </c>
    </row>
    <row r="179" spans="1:13" ht="15" customHeight="1">
      <c r="A179" s="8"/>
      <c r="B179" s="14" t="s">
        <v>133</v>
      </c>
      <c r="C179" s="8" t="s">
        <v>132</v>
      </c>
      <c r="D179" s="8" t="s">
        <v>101</v>
      </c>
      <c r="E179" s="8">
        <v>99.4</v>
      </c>
      <c r="F179" s="8"/>
      <c r="G179" s="8">
        <f t="shared" si="9"/>
        <v>99.4</v>
      </c>
      <c r="H179" s="8">
        <v>5</v>
      </c>
      <c r="I179" s="8">
        <v>362</v>
      </c>
      <c r="J179" s="8">
        <v>5.2</v>
      </c>
      <c r="K179" s="25">
        <f>K174/K173</f>
        <v>6.189145286753676</v>
      </c>
      <c r="L179" s="8"/>
      <c r="M179" s="25">
        <f>M174/M173</f>
        <v>6.189145286753676</v>
      </c>
    </row>
    <row r="180" spans="1:13" ht="15">
      <c r="A180" s="8" t="s">
        <v>12</v>
      </c>
      <c r="B180" s="9" t="s">
        <v>29</v>
      </c>
      <c r="C180" s="8" t="s">
        <v>12</v>
      </c>
      <c r="D180" s="8" t="s">
        <v>12</v>
      </c>
      <c r="E180" s="8" t="s">
        <v>12</v>
      </c>
      <c r="F180" s="8" t="s">
        <v>12</v>
      </c>
      <c r="G180" s="8" t="s">
        <v>12</v>
      </c>
      <c r="H180" s="8" t="s">
        <v>12</v>
      </c>
      <c r="I180" s="8" t="s">
        <v>12</v>
      </c>
      <c r="J180" s="8" t="s">
        <v>12</v>
      </c>
      <c r="K180" s="8" t="s">
        <v>12</v>
      </c>
      <c r="L180" s="8" t="s">
        <v>12</v>
      </c>
      <c r="M180" s="8" t="s">
        <v>12</v>
      </c>
    </row>
    <row r="181" spans="1:13" ht="60">
      <c r="A181" s="8" t="s">
        <v>12</v>
      </c>
      <c r="B181" s="14" t="s">
        <v>129</v>
      </c>
      <c r="C181" s="8" t="s">
        <v>98</v>
      </c>
      <c r="D181" s="8" t="s">
        <v>101</v>
      </c>
      <c r="E181" s="8" t="s">
        <v>12</v>
      </c>
      <c r="F181" s="8" t="s">
        <v>12</v>
      </c>
      <c r="G181" s="8" t="s">
        <v>12</v>
      </c>
      <c r="H181" s="8"/>
      <c r="I181" s="8"/>
      <c r="J181" s="8">
        <v>100</v>
      </c>
      <c r="K181" s="8" t="s">
        <v>12</v>
      </c>
      <c r="L181" s="8" t="s">
        <v>12</v>
      </c>
      <c r="M181" s="8">
        <v>100.1</v>
      </c>
    </row>
    <row r="182" ht="15" hidden="1"/>
    <row r="183" ht="15" hidden="1"/>
    <row r="184" spans="1:10" ht="15">
      <c r="A184" s="31" t="s">
        <v>180</v>
      </c>
      <c r="B184" s="31"/>
      <c r="C184" s="31"/>
      <c r="D184" s="31"/>
      <c r="E184" s="31"/>
      <c r="F184" s="31"/>
      <c r="G184" s="31"/>
      <c r="H184" s="31"/>
      <c r="I184" s="31"/>
      <c r="J184" s="31"/>
    </row>
    <row r="185" ht="15">
      <c r="A185" s="5" t="s">
        <v>6</v>
      </c>
    </row>
    <row r="186" ht="15" hidden="1"/>
    <row r="187" ht="15" hidden="1"/>
    <row r="188" spans="1:10" ht="15">
      <c r="A188" s="30" t="s">
        <v>21</v>
      </c>
      <c r="B188" s="30" t="s">
        <v>23</v>
      </c>
      <c r="C188" s="30" t="s">
        <v>24</v>
      </c>
      <c r="D188" s="30" t="s">
        <v>25</v>
      </c>
      <c r="E188" s="30" t="s">
        <v>144</v>
      </c>
      <c r="F188" s="30"/>
      <c r="G188" s="30"/>
      <c r="H188" s="30" t="s">
        <v>172</v>
      </c>
      <c r="I188" s="30"/>
      <c r="J188" s="30"/>
    </row>
    <row r="189" spans="1:10" ht="41.25" customHeight="1">
      <c r="A189" s="30"/>
      <c r="B189" s="30"/>
      <c r="C189" s="30"/>
      <c r="D189" s="30"/>
      <c r="E189" s="8" t="s">
        <v>9</v>
      </c>
      <c r="F189" s="8" t="s">
        <v>10</v>
      </c>
      <c r="G189" s="8" t="s">
        <v>66</v>
      </c>
      <c r="H189" s="8" t="s">
        <v>9</v>
      </c>
      <c r="I189" s="8" t="s">
        <v>10</v>
      </c>
      <c r="J189" s="8" t="s">
        <v>67</v>
      </c>
    </row>
    <row r="190" spans="1:10" ht="15">
      <c r="A190" s="8">
        <v>1</v>
      </c>
      <c r="B190" s="8">
        <v>2</v>
      </c>
      <c r="C190" s="8">
        <v>3</v>
      </c>
      <c r="D190" s="8">
        <v>4</v>
      </c>
      <c r="E190" s="8">
        <v>5</v>
      </c>
      <c r="F190" s="8">
        <v>6</v>
      </c>
      <c r="G190" s="8">
        <v>7</v>
      </c>
      <c r="H190" s="8">
        <v>8</v>
      </c>
      <c r="I190" s="8">
        <v>9</v>
      </c>
      <c r="J190" s="8">
        <v>10</v>
      </c>
    </row>
    <row r="191" spans="1:10" ht="15">
      <c r="A191" s="9" t="s">
        <v>12</v>
      </c>
      <c r="B191" s="9" t="s">
        <v>26</v>
      </c>
      <c r="C191" s="9" t="s">
        <v>12</v>
      </c>
      <c r="D191" s="9" t="s">
        <v>12</v>
      </c>
      <c r="E191" s="9" t="s">
        <v>12</v>
      </c>
      <c r="F191" s="9" t="s">
        <v>12</v>
      </c>
      <c r="G191" s="9" t="s">
        <v>12</v>
      </c>
      <c r="H191" s="9" t="s">
        <v>12</v>
      </c>
      <c r="I191" s="9" t="s">
        <v>12</v>
      </c>
      <c r="J191" s="9" t="s">
        <v>12</v>
      </c>
    </row>
    <row r="192" spans="1:10" ht="135">
      <c r="A192" s="9"/>
      <c r="B192" s="14" t="s">
        <v>118</v>
      </c>
      <c r="C192" s="8" t="s">
        <v>97</v>
      </c>
      <c r="D192" s="8" t="s">
        <v>99</v>
      </c>
      <c r="E192" s="9">
        <v>2</v>
      </c>
      <c r="F192" s="9"/>
      <c r="G192" s="9">
        <f aca="true" t="shared" si="10" ref="G192:G197">SUM(E192:F192)</f>
        <v>2</v>
      </c>
      <c r="H192" s="9">
        <v>2</v>
      </c>
      <c r="I192" s="9"/>
      <c r="J192" s="9">
        <f aca="true" t="shared" si="11" ref="J192:J197">SUM(H192:I192)</f>
        <v>2</v>
      </c>
    </row>
    <row r="193" spans="1:10" ht="15">
      <c r="A193" s="9"/>
      <c r="B193" s="14" t="s">
        <v>95</v>
      </c>
      <c r="C193" s="8" t="s">
        <v>97</v>
      </c>
      <c r="D193" s="8" t="s">
        <v>100</v>
      </c>
      <c r="E193" s="9">
        <v>68</v>
      </c>
      <c r="F193" s="9"/>
      <c r="G193" s="9">
        <f t="shared" si="10"/>
        <v>68</v>
      </c>
      <c r="H193" s="9">
        <v>68</v>
      </c>
      <c r="I193" s="9"/>
      <c r="J193" s="9">
        <f t="shared" si="11"/>
        <v>68</v>
      </c>
    </row>
    <row r="194" spans="1:10" ht="27.75" customHeight="1">
      <c r="A194" s="9"/>
      <c r="B194" s="14" t="s">
        <v>119</v>
      </c>
      <c r="C194" s="8" t="s">
        <v>97</v>
      </c>
      <c r="D194" s="8" t="s">
        <v>100</v>
      </c>
      <c r="E194" s="9">
        <v>14</v>
      </c>
      <c r="F194" s="9"/>
      <c r="G194" s="9">
        <f t="shared" si="10"/>
        <v>14</v>
      </c>
      <c r="H194" s="9">
        <v>14</v>
      </c>
      <c r="I194" s="9"/>
      <c r="J194" s="9">
        <f t="shared" si="11"/>
        <v>14</v>
      </c>
    </row>
    <row r="195" spans="1:10" ht="30">
      <c r="A195" s="9"/>
      <c r="B195" s="14" t="s">
        <v>120</v>
      </c>
      <c r="C195" s="8" t="s">
        <v>97</v>
      </c>
      <c r="D195" s="8" t="s">
        <v>100</v>
      </c>
      <c r="E195" s="9">
        <v>37.5</v>
      </c>
      <c r="F195" s="9"/>
      <c r="G195" s="9">
        <f t="shared" si="10"/>
        <v>37.5</v>
      </c>
      <c r="H195" s="9">
        <v>37.5</v>
      </c>
      <c r="I195" s="9"/>
      <c r="J195" s="9">
        <f t="shared" si="11"/>
        <v>37.5</v>
      </c>
    </row>
    <row r="196" spans="1:10" ht="15.75" customHeight="1">
      <c r="A196" s="9"/>
      <c r="B196" s="14" t="s">
        <v>121</v>
      </c>
      <c r="C196" s="8" t="s">
        <v>97</v>
      </c>
      <c r="D196" s="8" t="s">
        <v>100</v>
      </c>
      <c r="E196" s="9">
        <v>16.5</v>
      </c>
      <c r="F196" s="9"/>
      <c r="G196" s="9">
        <f t="shared" si="10"/>
        <v>16.5</v>
      </c>
      <c r="H196" s="9">
        <v>16.5</v>
      </c>
      <c r="I196" s="9"/>
      <c r="J196" s="9">
        <f t="shared" si="11"/>
        <v>16.5</v>
      </c>
    </row>
    <row r="197" spans="1:10" ht="27.75" customHeight="1">
      <c r="A197" s="9"/>
      <c r="B197" s="14" t="s">
        <v>130</v>
      </c>
      <c r="C197" s="8" t="s">
        <v>132</v>
      </c>
      <c r="D197" s="8" t="s">
        <v>134</v>
      </c>
      <c r="E197" s="9"/>
      <c r="F197" s="9"/>
      <c r="G197" s="9">
        <f t="shared" si="10"/>
        <v>0</v>
      </c>
      <c r="H197" s="9"/>
      <c r="I197" s="9"/>
      <c r="J197" s="9">
        <f t="shared" si="11"/>
        <v>0</v>
      </c>
    </row>
    <row r="198" spans="1:10" ht="15">
      <c r="A198" s="9" t="s">
        <v>12</v>
      </c>
      <c r="B198" s="9" t="s">
        <v>27</v>
      </c>
      <c r="C198" s="9" t="s">
        <v>12</v>
      </c>
      <c r="D198" s="9" t="s">
        <v>12</v>
      </c>
      <c r="E198" s="9" t="s">
        <v>12</v>
      </c>
      <c r="F198" s="9" t="s">
        <v>12</v>
      </c>
      <c r="G198" s="9" t="s">
        <v>12</v>
      </c>
      <c r="H198" s="9" t="s">
        <v>12</v>
      </c>
      <c r="I198" s="9" t="s">
        <v>12</v>
      </c>
      <c r="J198" s="9" t="s">
        <v>12</v>
      </c>
    </row>
    <row r="199" spans="1:10" ht="23.25" customHeight="1">
      <c r="A199" s="9" t="s">
        <v>12</v>
      </c>
      <c r="B199" s="14" t="s">
        <v>122</v>
      </c>
      <c r="C199" s="8" t="s">
        <v>124</v>
      </c>
      <c r="D199" s="8" t="s">
        <v>123</v>
      </c>
      <c r="E199" s="8">
        <v>29.6</v>
      </c>
      <c r="F199" s="9" t="s">
        <v>12</v>
      </c>
      <c r="G199" s="9">
        <f>SUM(E199:F199)</f>
        <v>29.6</v>
      </c>
      <c r="H199" s="8">
        <v>29.6</v>
      </c>
      <c r="I199" s="9" t="s">
        <v>12</v>
      </c>
      <c r="J199" s="9">
        <f>SUM(H199:I199)</f>
        <v>29.6</v>
      </c>
    </row>
    <row r="200" spans="1:10" ht="24" customHeight="1">
      <c r="A200" s="9" t="s">
        <v>12</v>
      </c>
      <c r="B200" s="14" t="s">
        <v>125</v>
      </c>
      <c r="C200" s="8" t="s">
        <v>126</v>
      </c>
      <c r="D200" s="8" t="s">
        <v>123</v>
      </c>
      <c r="E200" s="8">
        <v>318.5</v>
      </c>
      <c r="F200" s="9" t="s">
        <v>12</v>
      </c>
      <c r="G200" s="9" t="s">
        <v>12</v>
      </c>
      <c r="H200" s="8">
        <v>318.5</v>
      </c>
      <c r="I200" s="9" t="s">
        <v>12</v>
      </c>
      <c r="J200" s="9" t="s">
        <v>12</v>
      </c>
    </row>
    <row r="201" spans="1:10" ht="15.75" customHeight="1">
      <c r="A201" s="9"/>
      <c r="B201" s="14" t="s">
        <v>125</v>
      </c>
      <c r="C201" s="8" t="s">
        <v>146</v>
      </c>
      <c r="D201" s="8" t="s">
        <v>123</v>
      </c>
      <c r="E201" s="8">
        <v>2256.5</v>
      </c>
      <c r="F201" s="9"/>
      <c r="G201" s="9"/>
      <c r="H201" s="8">
        <v>2256.5</v>
      </c>
      <c r="I201" s="9"/>
      <c r="J201" s="9"/>
    </row>
    <row r="202" spans="1:10" ht="14.25" customHeight="1">
      <c r="A202" s="9" t="s">
        <v>12</v>
      </c>
      <c r="B202" s="14" t="s">
        <v>127</v>
      </c>
      <c r="C202" s="8" t="s">
        <v>126</v>
      </c>
      <c r="D202" s="8" t="s">
        <v>123</v>
      </c>
      <c r="E202" s="8">
        <v>560.8</v>
      </c>
      <c r="F202" s="9" t="s">
        <v>12</v>
      </c>
      <c r="G202" s="9">
        <f>SUM(E202:F202)</f>
        <v>560.8</v>
      </c>
      <c r="H202" s="8">
        <v>560.8</v>
      </c>
      <c r="I202" s="9" t="s">
        <v>12</v>
      </c>
      <c r="J202" s="9">
        <f>SUM(H202:I202)</f>
        <v>560.8</v>
      </c>
    </row>
    <row r="203" spans="1:10" ht="14.25" customHeight="1">
      <c r="A203" s="9"/>
      <c r="B203" s="14" t="s">
        <v>131</v>
      </c>
      <c r="C203" s="8" t="s">
        <v>126</v>
      </c>
      <c r="D203" s="8" t="s">
        <v>123</v>
      </c>
      <c r="E203" s="8"/>
      <c r="F203" s="9"/>
      <c r="G203" s="9">
        <f>SUM(E203:F203)</f>
        <v>0</v>
      </c>
      <c r="H203" s="8"/>
      <c r="I203" s="9"/>
      <c r="J203" s="9">
        <f>SUM(H203:I203)</f>
        <v>0</v>
      </c>
    </row>
    <row r="204" spans="1:10" ht="14.25" customHeight="1">
      <c r="A204" s="9"/>
      <c r="B204" s="9" t="s">
        <v>28</v>
      </c>
      <c r="C204" s="8" t="s">
        <v>12</v>
      </c>
      <c r="D204" s="8" t="s">
        <v>12</v>
      </c>
      <c r="E204" s="8"/>
      <c r="F204" s="9"/>
      <c r="G204" s="9"/>
      <c r="H204" s="8"/>
      <c r="I204" s="9"/>
      <c r="J204" s="9"/>
    </row>
    <row r="205" spans="1:10" ht="14.25" customHeight="1">
      <c r="A205" s="9"/>
      <c r="B205" s="14" t="s">
        <v>128</v>
      </c>
      <c r="C205" s="8" t="s">
        <v>97</v>
      </c>
      <c r="D205" s="8" t="s">
        <v>101</v>
      </c>
      <c r="E205" s="8">
        <v>8235</v>
      </c>
      <c r="F205" s="9"/>
      <c r="G205" s="9">
        <f>SUM(E205:F205)</f>
        <v>8235</v>
      </c>
      <c r="H205" s="8">
        <v>8235</v>
      </c>
      <c r="I205" s="9"/>
      <c r="J205" s="9">
        <f>SUM(H205:I205)</f>
        <v>8235</v>
      </c>
    </row>
    <row r="206" spans="1:10" ht="14.25" customHeight="1">
      <c r="A206" s="9"/>
      <c r="B206" s="14" t="s">
        <v>133</v>
      </c>
      <c r="C206" s="8" t="s">
        <v>132</v>
      </c>
      <c r="D206" s="8" t="s">
        <v>101</v>
      </c>
      <c r="E206" s="8">
        <v>7.08</v>
      </c>
      <c r="F206" s="9"/>
      <c r="G206" s="9">
        <f>SUM(E206:F206)</f>
        <v>7.08</v>
      </c>
      <c r="H206" s="8">
        <v>7.08</v>
      </c>
      <c r="I206" s="9"/>
      <c r="J206" s="9">
        <f>SUM(H206:I206)</f>
        <v>7.08</v>
      </c>
    </row>
    <row r="207" spans="1:10" ht="15">
      <c r="A207" s="9" t="s">
        <v>12</v>
      </c>
      <c r="B207" s="9" t="s">
        <v>29</v>
      </c>
      <c r="C207" s="9" t="s">
        <v>12</v>
      </c>
      <c r="D207" s="9" t="s">
        <v>12</v>
      </c>
      <c r="E207" s="8" t="s">
        <v>12</v>
      </c>
      <c r="F207" s="9" t="s">
        <v>12</v>
      </c>
      <c r="G207" s="9" t="s">
        <v>12</v>
      </c>
      <c r="H207" s="9" t="s">
        <v>12</v>
      </c>
      <c r="I207" s="9" t="s">
        <v>12</v>
      </c>
      <c r="J207" s="9" t="s">
        <v>12</v>
      </c>
    </row>
    <row r="208" spans="1:10" ht="57" customHeight="1">
      <c r="A208" s="9" t="s">
        <v>12</v>
      </c>
      <c r="B208" s="14" t="s">
        <v>96</v>
      </c>
      <c r="C208" s="8" t="s">
        <v>98</v>
      </c>
      <c r="D208" s="8" t="s">
        <v>101</v>
      </c>
      <c r="E208" s="8"/>
      <c r="F208" s="9" t="s">
        <v>12</v>
      </c>
      <c r="G208" s="9">
        <v>100</v>
      </c>
      <c r="H208" s="9"/>
      <c r="I208" s="9" t="s">
        <v>12</v>
      </c>
      <c r="J208" s="9">
        <v>100</v>
      </c>
    </row>
    <row r="209" ht="15" hidden="1"/>
    <row r="210" spans="1:11" ht="15">
      <c r="A210" s="31" t="s">
        <v>30</v>
      </c>
      <c r="B210" s="31"/>
      <c r="C210" s="31"/>
      <c r="D210" s="31"/>
      <c r="E210" s="31"/>
      <c r="F210" s="31"/>
      <c r="G210" s="31"/>
      <c r="H210" s="31"/>
      <c r="I210" s="31"/>
      <c r="J210" s="31"/>
      <c r="K210" s="31"/>
    </row>
    <row r="211" ht="12.75" customHeight="1">
      <c r="A211" s="5" t="s">
        <v>6</v>
      </c>
    </row>
    <row r="212" ht="15" hidden="1"/>
    <row r="213" spans="1:11" ht="15">
      <c r="A213" s="30" t="s">
        <v>8</v>
      </c>
      <c r="B213" s="30" t="s">
        <v>168</v>
      </c>
      <c r="C213" s="30"/>
      <c r="D213" s="30" t="s">
        <v>169</v>
      </c>
      <c r="E213" s="30"/>
      <c r="F213" s="30" t="s">
        <v>170</v>
      </c>
      <c r="G213" s="30"/>
      <c r="H213" s="30" t="s">
        <v>144</v>
      </c>
      <c r="I213" s="30"/>
      <c r="J213" s="30" t="s">
        <v>172</v>
      </c>
      <c r="K213" s="30"/>
    </row>
    <row r="214" spans="1:11" ht="30">
      <c r="A214" s="30"/>
      <c r="B214" s="8" t="s">
        <v>9</v>
      </c>
      <c r="C214" s="8" t="s">
        <v>10</v>
      </c>
      <c r="D214" s="8" t="s">
        <v>9</v>
      </c>
      <c r="E214" s="8" t="s">
        <v>10</v>
      </c>
      <c r="F214" s="8" t="s">
        <v>9</v>
      </c>
      <c r="G214" s="8" t="s">
        <v>10</v>
      </c>
      <c r="H214" s="8" t="s">
        <v>9</v>
      </c>
      <c r="I214" s="8" t="s">
        <v>10</v>
      </c>
      <c r="J214" s="8" t="s">
        <v>9</v>
      </c>
      <c r="K214" s="8" t="s">
        <v>10</v>
      </c>
    </row>
    <row r="215" spans="1:11" ht="15">
      <c r="A215" s="8">
        <v>1</v>
      </c>
      <c r="B215" s="8">
        <v>2</v>
      </c>
      <c r="C215" s="8">
        <v>3</v>
      </c>
      <c r="D215" s="8">
        <v>4</v>
      </c>
      <c r="E215" s="8">
        <v>5</v>
      </c>
      <c r="F215" s="8">
        <v>6</v>
      </c>
      <c r="G215" s="8">
        <v>7</v>
      </c>
      <c r="H215" s="8">
        <v>8</v>
      </c>
      <c r="I215" s="8">
        <v>9</v>
      </c>
      <c r="J215" s="8">
        <v>10</v>
      </c>
      <c r="K215" s="8">
        <v>11</v>
      </c>
    </row>
    <row r="216" spans="1:11" ht="29.25" customHeight="1">
      <c r="A216" s="14" t="s">
        <v>103</v>
      </c>
      <c r="B216" s="8">
        <v>4114218</v>
      </c>
      <c r="C216" s="8" t="s">
        <v>12</v>
      </c>
      <c r="D216" s="8">
        <v>4598430</v>
      </c>
      <c r="E216" s="8" t="s">
        <v>12</v>
      </c>
      <c r="F216" s="8">
        <v>5343380</v>
      </c>
      <c r="G216" s="8" t="s">
        <v>12</v>
      </c>
      <c r="H216" s="8">
        <v>5762716</v>
      </c>
      <c r="I216" s="8" t="s">
        <v>12</v>
      </c>
      <c r="J216" s="8">
        <v>6178716</v>
      </c>
      <c r="K216" s="8" t="s">
        <v>12</v>
      </c>
    </row>
    <row r="217" spans="1:11" ht="30">
      <c r="A217" s="14" t="s">
        <v>102</v>
      </c>
      <c r="B217" s="8">
        <v>53453</v>
      </c>
      <c r="C217" s="8"/>
      <c r="D217" s="8">
        <v>65120</v>
      </c>
      <c r="E217" s="8"/>
      <c r="F217" s="8">
        <v>75672</v>
      </c>
      <c r="G217" s="8"/>
      <c r="H217" s="8">
        <v>81720</v>
      </c>
      <c r="I217" s="8"/>
      <c r="J217" s="8">
        <v>88020</v>
      </c>
      <c r="K217" s="8"/>
    </row>
    <row r="218" spans="1:11" ht="15">
      <c r="A218" s="14" t="s">
        <v>104</v>
      </c>
      <c r="B218" s="8">
        <v>97663</v>
      </c>
      <c r="C218" s="8"/>
      <c r="D218" s="8">
        <v>39788</v>
      </c>
      <c r="E218" s="8"/>
      <c r="F218" s="8">
        <v>48301</v>
      </c>
      <c r="G218" s="8"/>
      <c r="H218" s="8">
        <v>52164</v>
      </c>
      <c r="I218" s="8"/>
      <c r="J218" s="8">
        <v>56184</v>
      </c>
      <c r="K218" s="8"/>
    </row>
    <row r="219" spans="1:11" ht="30">
      <c r="A219" s="14" t="s">
        <v>105</v>
      </c>
      <c r="B219" s="8">
        <f>9392+162205</f>
        <v>171597</v>
      </c>
      <c r="C219" s="8" t="s">
        <v>12</v>
      </c>
      <c r="D219" s="8">
        <f>178810+87840</f>
        <v>266650</v>
      </c>
      <c r="E219" s="8" t="s">
        <v>12</v>
      </c>
      <c r="F219" s="8">
        <v>309847</v>
      </c>
      <c r="G219" s="8" t="s">
        <v>12</v>
      </c>
      <c r="H219" s="8">
        <v>336570</v>
      </c>
      <c r="I219" s="8" t="s">
        <v>12</v>
      </c>
      <c r="J219" s="8">
        <f>241690+120840</f>
        <v>362530</v>
      </c>
      <c r="K219" s="8" t="s">
        <v>12</v>
      </c>
    </row>
    <row r="220" spans="1:11" ht="15">
      <c r="A220" s="8" t="s">
        <v>16</v>
      </c>
      <c r="B220" s="8">
        <f>SUM(B216:B219)</f>
        <v>4436931</v>
      </c>
      <c r="C220" s="8" t="s">
        <v>12</v>
      </c>
      <c r="D220" s="8">
        <f>SUM(D216:D219)</f>
        <v>4969988</v>
      </c>
      <c r="E220" s="8" t="s">
        <v>12</v>
      </c>
      <c r="F220" s="8">
        <f>SUM(F216:F219)</f>
        <v>5777200</v>
      </c>
      <c r="G220" s="8" t="s">
        <v>12</v>
      </c>
      <c r="H220" s="8">
        <f>SUM(H216:H219)</f>
        <v>6233170</v>
      </c>
      <c r="I220" s="8" t="s">
        <v>12</v>
      </c>
      <c r="J220" s="8">
        <f>SUM(J216:J219)</f>
        <v>6685450</v>
      </c>
      <c r="K220" s="8" t="s">
        <v>12</v>
      </c>
    </row>
    <row r="221" spans="1:11" ht="120">
      <c r="A221" s="10" t="s">
        <v>31</v>
      </c>
      <c r="B221" s="8" t="s">
        <v>14</v>
      </c>
      <c r="C221" s="8" t="s">
        <v>12</v>
      </c>
      <c r="D221" s="8" t="s">
        <v>14</v>
      </c>
      <c r="E221" s="8" t="s">
        <v>12</v>
      </c>
      <c r="F221" s="8" t="s">
        <v>12</v>
      </c>
      <c r="G221" s="8" t="s">
        <v>12</v>
      </c>
      <c r="H221" s="8" t="s">
        <v>12</v>
      </c>
      <c r="I221" s="8" t="s">
        <v>12</v>
      </c>
      <c r="J221" s="8" t="s">
        <v>14</v>
      </c>
      <c r="K221" s="8" t="s">
        <v>12</v>
      </c>
    </row>
    <row r="222" ht="0.75" customHeight="1"/>
    <row r="223" ht="15" hidden="1"/>
    <row r="224" spans="1:16" ht="15">
      <c r="A224" s="31" t="s">
        <v>32</v>
      </c>
      <c r="B224" s="31"/>
      <c r="C224" s="31"/>
      <c r="D224" s="31"/>
      <c r="E224" s="31"/>
      <c r="F224" s="31"/>
      <c r="G224" s="31"/>
      <c r="H224" s="31"/>
      <c r="I224" s="31"/>
      <c r="J224" s="31"/>
      <c r="K224" s="31"/>
      <c r="L224" s="31"/>
      <c r="M224" s="31"/>
      <c r="N224" s="31"/>
      <c r="O224" s="31"/>
      <c r="P224" s="31"/>
    </row>
    <row r="225" ht="0.75" customHeight="1"/>
    <row r="226" spans="1:16" ht="15">
      <c r="A226" s="30" t="s">
        <v>65</v>
      </c>
      <c r="B226" s="30" t="s">
        <v>33</v>
      </c>
      <c r="C226" s="30" t="s">
        <v>168</v>
      </c>
      <c r="D226" s="30"/>
      <c r="E226" s="30"/>
      <c r="F226" s="30"/>
      <c r="G226" s="30" t="s">
        <v>181</v>
      </c>
      <c r="H226" s="30"/>
      <c r="I226" s="30"/>
      <c r="J226" s="30"/>
      <c r="K226" s="30" t="s">
        <v>108</v>
      </c>
      <c r="L226" s="30"/>
      <c r="M226" s="30" t="s">
        <v>145</v>
      </c>
      <c r="N226" s="30"/>
      <c r="O226" s="30" t="s">
        <v>182</v>
      </c>
      <c r="P226" s="30"/>
    </row>
    <row r="227" spans="1:16" ht="30.75" customHeight="1">
      <c r="A227" s="30"/>
      <c r="B227" s="30"/>
      <c r="C227" s="30" t="s">
        <v>9</v>
      </c>
      <c r="D227" s="30"/>
      <c r="E227" s="30" t="s">
        <v>10</v>
      </c>
      <c r="F227" s="30"/>
      <c r="G227" s="30" t="s">
        <v>9</v>
      </c>
      <c r="H227" s="30"/>
      <c r="I227" s="30" t="s">
        <v>10</v>
      </c>
      <c r="J227" s="30"/>
      <c r="K227" s="30" t="s">
        <v>9</v>
      </c>
      <c r="L227" s="30" t="s">
        <v>10</v>
      </c>
      <c r="M227" s="30" t="s">
        <v>9</v>
      </c>
      <c r="N227" s="30" t="s">
        <v>10</v>
      </c>
      <c r="O227" s="30" t="s">
        <v>9</v>
      </c>
      <c r="P227" s="30" t="s">
        <v>10</v>
      </c>
    </row>
    <row r="228" spans="1:16" ht="30">
      <c r="A228" s="30"/>
      <c r="B228" s="30"/>
      <c r="C228" s="8" t="s">
        <v>68</v>
      </c>
      <c r="D228" s="8" t="s">
        <v>69</v>
      </c>
      <c r="E228" s="8" t="s">
        <v>68</v>
      </c>
      <c r="F228" s="8" t="s">
        <v>69</v>
      </c>
      <c r="G228" s="8" t="s">
        <v>68</v>
      </c>
      <c r="H228" s="8" t="s">
        <v>69</v>
      </c>
      <c r="I228" s="8" t="s">
        <v>68</v>
      </c>
      <c r="J228" s="8" t="s">
        <v>69</v>
      </c>
      <c r="K228" s="30"/>
      <c r="L228" s="30"/>
      <c r="M228" s="30"/>
      <c r="N228" s="30"/>
      <c r="O228" s="30"/>
      <c r="P228" s="30"/>
    </row>
    <row r="229" spans="1:16" ht="15">
      <c r="A229" s="8">
        <v>1</v>
      </c>
      <c r="B229" s="8">
        <v>2</v>
      </c>
      <c r="C229" s="8">
        <v>3</v>
      </c>
      <c r="D229" s="8">
        <v>4</v>
      </c>
      <c r="E229" s="8">
        <v>5</v>
      </c>
      <c r="F229" s="8">
        <v>6</v>
      </c>
      <c r="G229" s="8">
        <v>7</v>
      </c>
      <c r="H229" s="8">
        <v>8</v>
      </c>
      <c r="I229" s="8">
        <v>9</v>
      </c>
      <c r="J229" s="8">
        <v>10</v>
      </c>
      <c r="K229" s="8">
        <v>11</v>
      </c>
      <c r="L229" s="8">
        <v>12</v>
      </c>
      <c r="M229" s="8">
        <v>13</v>
      </c>
      <c r="N229" s="8">
        <v>14</v>
      </c>
      <c r="O229" s="8">
        <v>15</v>
      </c>
      <c r="P229" s="8">
        <v>16</v>
      </c>
    </row>
    <row r="230" spans="1:16" ht="15">
      <c r="A230" s="8" t="s">
        <v>12</v>
      </c>
      <c r="B230" s="9" t="s">
        <v>135</v>
      </c>
      <c r="C230" s="9">
        <v>14</v>
      </c>
      <c r="D230" s="9"/>
      <c r="E230" s="9" t="s">
        <v>12</v>
      </c>
      <c r="F230" s="9" t="s">
        <v>12</v>
      </c>
      <c r="G230" s="9"/>
      <c r="H230" s="9">
        <v>14</v>
      </c>
      <c r="I230" s="9" t="s">
        <v>12</v>
      </c>
      <c r="J230" s="9" t="s">
        <v>12</v>
      </c>
      <c r="K230" s="9">
        <v>14</v>
      </c>
      <c r="L230" s="9"/>
      <c r="M230" s="9">
        <v>14</v>
      </c>
      <c r="N230" s="9"/>
      <c r="O230" s="9">
        <v>14</v>
      </c>
      <c r="P230" s="9" t="s">
        <v>12</v>
      </c>
    </row>
    <row r="231" spans="1:16" ht="15">
      <c r="A231" s="8"/>
      <c r="B231" s="9" t="s">
        <v>106</v>
      </c>
      <c r="C231" s="9">
        <v>37.5</v>
      </c>
      <c r="D231" s="9"/>
      <c r="E231" s="9"/>
      <c r="F231" s="9"/>
      <c r="G231" s="9"/>
      <c r="H231" s="9">
        <v>37.5</v>
      </c>
      <c r="I231" s="9"/>
      <c r="J231" s="9"/>
      <c r="K231" s="9">
        <v>36.5</v>
      </c>
      <c r="L231" s="9"/>
      <c r="M231" s="9">
        <v>36.5</v>
      </c>
      <c r="N231" s="9"/>
      <c r="O231" s="9">
        <v>36.5</v>
      </c>
      <c r="P231" s="9"/>
    </row>
    <row r="232" spans="1:16" ht="15">
      <c r="A232" s="8"/>
      <c r="B232" s="9" t="s">
        <v>136</v>
      </c>
      <c r="C232" s="9">
        <v>16.5</v>
      </c>
      <c r="D232" s="9"/>
      <c r="E232" s="9"/>
      <c r="F232" s="9"/>
      <c r="G232" s="9"/>
      <c r="H232" s="9">
        <v>16.5</v>
      </c>
      <c r="I232" s="9"/>
      <c r="J232" s="9"/>
      <c r="K232" s="9">
        <v>17.5</v>
      </c>
      <c r="L232" s="9"/>
      <c r="M232" s="9">
        <v>17.5</v>
      </c>
      <c r="N232" s="9"/>
      <c r="O232" s="9">
        <v>17.5</v>
      </c>
      <c r="P232" s="9"/>
    </row>
    <row r="233" spans="1:16" ht="15">
      <c r="A233" s="8" t="s">
        <v>12</v>
      </c>
      <c r="B233" s="8" t="s">
        <v>16</v>
      </c>
      <c r="C233" s="8">
        <f>SUM(C230:C232)</f>
        <v>68</v>
      </c>
      <c r="D233" s="8">
        <f>SUM(D230:D232)</f>
        <v>0</v>
      </c>
      <c r="E233" s="8"/>
      <c r="F233" s="8"/>
      <c r="G233" s="8">
        <f>SUM(G230:G232)</f>
        <v>0</v>
      </c>
      <c r="H233" s="8"/>
      <c r="I233" s="8"/>
      <c r="J233" s="8"/>
      <c r="K233" s="8">
        <f>SUM(K230:K232)</f>
        <v>68</v>
      </c>
      <c r="L233" s="8"/>
      <c r="M233" s="8">
        <f>SUM(M230:M232)</f>
        <v>68</v>
      </c>
      <c r="N233" s="8"/>
      <c r="O233" s="8">
        <f>SUM(O230:O232)</f>
        <v>68</v>
      </c>
      <c r="P233" s="8"/>
    </row>
    <row r="234" spans="1:16" ht="44.25" customHeight="1">
      <c r="A234" s="8" t="s">
        <v>12</v>
      </c>
      <c r="B234" s="8" t="s">
        <v>34</v>
      </c>
      <c r="C234" s="8" t="s">
        <v>14</v>
      </c>
      <c r="D234" s="8" t="s">
        <v>14</v>
      </c>
      <c r="E234" s="8" t="s">
        <v>12</v>
      </c>
      <c r="F234" s="8" t="s">
        <v>12</v>
      </c>
      <c r="G234" s="8" t="s">
        <v>14</v>
      </c>
      <c r="H234" s="8" t="s">
        <v>14</v>
      </c>
      <c r="I234" s="8" t="s">
        <v>12</v>
      </c>
      <c r="J234" s="8" t="s">
        <v>12</v>
      </c>
      <c r="K234" s="8" t="s">
        <v>14</v>
      </c>
      <c r="L234" s="8" t="s">
        <v>12</v>
      </c>
      <c r="M234" s="8" t="s">
        <v>14</v>
      </c>
      <c r="N234" s="8" t="s">
        <v>12</v>
      </c>
      <c r="O234" s="8" t="s">
        <v>14</v>
      </c>
      <c r="P234" s="8" t="s">
        <v>12</v>
      </c>
    </row>
    <row r="235" ht="15" hidden="1">
      <c r="C235" s="1">
        <f>SUM(C230:C233)</f>
        <v>136</v>
      </c>
    </row>
    <row r="236" ht="15" hidden="1"/>
    <row r="237" spans="1:12" ht="15">
      <c r="A237" s="32" t="s">
        <v>141</v>
      </c>
      <c r="B237" s="32"/>
      <c r="C237" s="32"/>
      <c r="D237" s="32"/>
      <c r="E237" s="32"/>
      <c r="F237" s="32"/>
      <c r="G237" s="32"/>
      <c r="H237" s="32"/>
      <c r="I237" s="32"/>
      <c r="J237" s="32"/>
      <c r="K237" s="32"/>
      <c r="L237" s="32"/>
    </row>
    <row r="238" spans="1:12" ht="15">
      <c r="A238" s="32" t="s">
        <v>183</v>
      </c>
      <c r="B238" s="32"/>
      <c r="C238" s="32"/>
      <c r="D238" s="32"/>
      <c r="E238" s="32"/>
      <c r="F238" s="32"/>
      <c r="G238" s="32"/>
      <c r="H238" s="32"/>
      <c r="I238" s="32"/>
      <c r="J238" s="32"/>
      <c r="K238" s="32"/>
      <c r="L238" s="32"/>
    </row>
    <row r="239" spans="1:12" ht="15">
      <c r="A239" s="29" t="s">
        <v>6</v>
      </c>
      <c r="B239" s="29"/>
      <c r="C239" s="29"/>
      <c r="D239" s="29"/>
      <c r="E239" s="29"/>
      <c r="F239" s="29"/>
      <c r="G239" s="29"/>
      <c r="H239" s="29"/>
      <c r="I239" s="29"/>
      <c r="J239" s="29"/>
      <c r="K239" s="29"/>
      <c r="L239" s="29"/>
    </row>
    <row r="240" spans="1:12" ht="15" hidden="1">
      <c r="A240" s="38"/>
      <c r="B240" s="38"/>
      <c r="C240" s="38"/>
      <c r="D240" s="38"/>
      <c r="E240" s="38"/>
      <c r="F240" s="38"/>
      <c r="G240" s="38"/>
      <c r="H240" s="38"/>
      <c r="I240" s="38"/>
      <c r="J240" s="38"/>
      <c r="K240" s="38"/>
      <c r="L240" s="38"/>
    </row>
    <row r="241" ht="15" hidden="1"/>
    <row r="242" spans="1:12" ht="21.75" customHeight="1">
      <c r="A242" s="30" t="s">
        <v>21</v>
      </c>
      <c r="B242" s="30" t="s">
        <v>35</v>
      </c>
      <c r="C242" s="30" t="s">
        <v>36</v>
      </c>
      <c r="D242" s="30" t="s">
        <v>168</v>
      </c>
      <c r="E242" s="30"/>
      <c r="F242" s="30"/>
      <c r="G242" s="30" t="s">
        <v>169</v>
      </c>
      <c r="H242" s="30"/>
      <c r="I242" s="30"/>
      <c r="J242" s="30" t="s">
        <v>170</v>
      </c>
      <c r="K242" s="30"/>
      <c r="L242" s="30"/>
    </row>
    <row r="243" spans="1:12" ht="30">
      <c r="A243" s="30"/>
      <c r="B243" s="30"/>
      <c r="C243" s="30"/>
      <c r="D243" s="8" t="s">
        <v>9</v>
      </c>
      <c r="E243" s="8" t="s">
        <v>10</v>
      </c>
      <c r="F243" s="8" t="s">
        <v>70</v>
      </c>
      <c r="G243" s="8" t="s">
        <v>9</v>
      </c>
      <c r="H243" s="8" t="s">
        <v>10</v>
      </c>
      <c r="I243" s="8" t="s">
        <v>60</v>
      </c>
      <c r="J243" s="8" t="s">
        <v>9</v>
      </c>
      <c r="K243" s="8" t="s">
        <v>10</v>
      </c>
      <c r="L243" s="8" t="s">
        <v>71</v>
      </c>
    </row>
    <row r="244" spans="1:12" ht="15">
      <c r="A244" s="8">
        <v>1</v>
      </c>
      <c r="B244" s="8">
        <v>2</v>
      </c>
      <c r="C244" s="8">
        <v>3</v>
      </c>
      <c r="D244" s="8">
        <v>4</v>
      </c>
      <c r="E244" s="8">
        <v>5</v>
      </c>
      <c r="F244" s="8">
        <v>6</v>
      </c>
      <c r="G244" s="8">
        <v>7</v>
      </c>
      <c r="H244" s="8">
        <v>8</v>
      </c>
      <c r="I244" s="8">
        <v>9</v>
      </c>
      <c r="J244" s="8">
        <v>10</v>
      </c>
      <c r="K244" s="8">
        <v>11</v>
      </c>
      <c r="L244" s="8">
        <v>12</v>
      </c>
    </row>
    <row r="245" spans="1:12" ht="15">
      <c r="A245" s="8" t="s">
        <v>12</v>
      </c>
      <c r="B245" s="9" t="s">
        <v>12</v>
      </c>
      <c r="C245" s="9" t="s">
        <v>12</v>
      </c>
      <c r="D245" s="9" t="s">
        <v>12</v>
      </c>
      <c r="E245" s="9" t="s">
        <v>12</v>
      </c>
      <c r="F245" s="9" t="s">
        <v>12</v>
      </c>
      <c r="G245" s="9" t="s">
        <v>12</v>
      </c>
      <c r="H245" s="9" t="s">
        <v>12</v>
      </c>
      <c r="I245" s="9" t="s">
        <v>12</v>
      </c>
      <c r="J245" s="9" t="s">
        <v>12</v>
      </c>
      <c r="K245" s="9" t="s">
        <v>12</v>
      </c>
      <c r="L245" s="9" t="s">
        <v>12</v>
      </c>
    </row>
    <row r="246" spans="1:12" ht="15">
      <c r="A246" s="8" t="s">
        <v>12</v>
      </c>
      <c r="B246" s="8" t="s">
        <v>16</v>
      </c>
      <c r="C246" s="9" t="s">
        <v>12</v>
      </c>
      <c r="D246" s="9" t="s">
        <v>12</v>
      </c>
      <c r="E246" s="9" t="s">
        <v>12</v>
      </c>
      <c r="F246" s="9" t="s">
        <v>12</v>
      </c>
      <c r="G246" s="9" t="s">
        <v>12</v>
      </c>
      <c r="H246" s="9" t="s">
        <v>12</v>
      </c>
      <c r="I246" s="9" t="s">
        <v>12</v>
      </c>
      <c r="J246" s="9" t="s">
        <v>12</v>
      </c>
      <c r="K246" s="9" t="s">
        <v>12</v>
      </c>
      <c r="L246" s="9" t="s">
        <v>12</v>
      </c>
    </row>
    <row r="247" ht="2.25" customHeight="1"/>
    <row r="248" spans="1:9" ht="15">
      <c r="A248" s="31" t="s">
        <v>184</v>
      </c>
      <c r="B248" s="31"/>
      <c r="C248" s="31"/>
      <c r="D248" s="31"/>
      <c r="E248" s="31"/>
      <c r="F248" s="31"/>
      <c r="G248" s="31"/>
      <c r="H248" s="31"/>
      <c r="I248" s="31"/>
    </row>
    <row r="249" ht="15">
      <c r="A249" s="5" t="s">
        <v>6</v>
      </c>
    </row>
    <row r="250" ht="0.75" customHeight="1"/>
    <row r="251" spans="1:9" ht="21.75" customHeight="1">
      <c r="A251" s="30" t="s">
        <v>65</v>
      </c>
      <c r="B251" s="30" t="s">
        <v>35</v>
      </c>
      <c r="C251" s="30" t="s">
        <v>36</v>
      </c>
      <c r="D251" s="30" t="s">
        <v>144</v>
      </c>
      <c r="E251" s="30"/>
      <c r="F251" s="30"/>
      <c r="G251" s="30" t="s">
        <v>172</v>
      </c>
      <c r="H251" s="30"/>
      <c r="I251" s="30"/>
    </row>
    <row r="252" spans="1:9" ht="33" customHeight="1">
      <c r="A252" s="30"/>
      <c r="B252" s="30"/>
      <c r="C252" s="30"/>
      <c r="D252" s="8" t="s">
        <v>9</v>
      </c>
      <c r="E252" s="8" t="s">
        <v>10</v>
      </c>
      <c r="F252" s="8" t="s">
        <v>70</v>
      </c>
      <c r="G252" s="8" t="s">
        <v>9</v>
      </c>
      <c r="H252" s="8" t="s">
        <v>10</v>
      </c>
      <c r="I252" s="8" t="s">
        <v>60</v>
      </c>
    </row>
    <row r="253" spans="1:9" ht="15">
      <c r="A253" s="8">
        <v>1</v>
      </c>
      <c r="B253" s="8">
        <v>2</v>
      </c>
      <c r="C253" s="8">
        <v>3</v>
      </c>
      <c r="D253" s="8">
        <v>4</v>
      </c>
      <c r="E253" s="8">
        <v>5</v>
      </c>
      <c r="F253" s="8">
        <v>6</v>
      </c>
      <c r="G253" s="8">
        <v>7</v>
      </c>
      <c r="H253" s="8">
        <v>8</v>
      </c>
      <c r="I253" s="8">
        <v>9</v>
      </c>
    </row>
    <row r="254" spans="1:9" ht="15">
      <c r="A254" s="8" t="s">
        <v>12</v>
      </c>
      <c r="B254" s="9" t="s">
        <v>12</v>
      </c>
      <c r="C254" s="9" t="s">
        <v>12</v>
      </c>
      <c r="D254" s="9" t="s">
        <v>12</v>
      </c>
      <c r="E254" s="9" t="s">
        <v>12</v>
      </c>
      <c r="F254" s="9" t="s">
        <v>12</v>
      </c>
      <c r="G254" s="9" t="s">
        <v>12</v>
      </c>
      <c r="H254" s="9" t="s">
        <v>12</v>
      </c>
      <c r="I254" s="9" t="s">
        <v>12</v>
      </c>
    </row>
    <row r="255" spans="1:9" ht="15">
      <c r="A255" s="8"/>
      <c r="B255" s="9"/>
      <c r="C255" s="9"/>
      <c r="D255" s="9"/>
      <c r="E255" s="9"/>
      <c r="F255" s="9"/>
      <c r="G255" s="9"/>
      <c r="H255" s="9"/>
      <c r="I255" s="9"/>
    </row>
    <row r="256" spans="1:9" ht="15">
      <c r="A256" s="8" t="s">
        <v>12</v>
      </c>
      <c r="B256" s="8" t="s">
        <v>16</v>
      </c>
      <c r="C256" s="9" t="s">
        <v>12</v>
      </c>
      <c r="D256" s="9" t="s">
        <v>12</v>
      </c>
      <c r="E256" s="9" t="s">
        <v>12</v>
      </c>
      <c r="F256" s="9" t="s">
        <v>12</v>
      </c>
      <c r="G256" s="9" t="s">
        <v>12</v>
      </c>
      <c r="H256" s="9" t="s">
        <v>12</v>
      </c>
      <c r="I256" s="9" t="s">
        <v>12</v>
      </c>
    </row>
    <row r="257" ht="15" hidden="1"/>
    <row r="258" ht="15" hidden="1"/>
    <row r="259" spans="1:13" ht="15">
      <c r="A259" s="31" t="s">
        <v>185</v>
      </c>
      <c r="B259" s="31"/>
      <c r="C259" s="31"/>
      <c r="D259" s="31"/>
      <c r="E259" s="31"/>
      <c r="F259" s="31"/>
      <c r="G259" s="31"/>
      <c r="H259" s="31"/>
      <c r="I259" s="31"/>
      <c r="J259" s="31"/>
      <c r="K259" s="31"/>
      <c r="L259" s="31"/>
      <c r="M259" s="31"/>
    </row>
    <row r="260" ht="15">
      <c r="A260" s="5" t="s">
        <v>6</v>
      </c>
    </row>
    <row r="261" ht="15" hidden="1"/>
    <row r="262" ht="15" hidden="1"/>
    <row r="263" spans="1:13" ht="120" customHeight="1">
      <c r="A263" s="36" t="s">
        <v>73</v>
      </c>
      <c r="B263" s="36" t="s">
        <v>72</v>
      </c>
      <c r="C263" s="30" t="s">
        <v>37</v>
      </c>
      <c r="D263" s="30" t="s">
        <v>168</v>
      </c>
      <c r="E263" s="30"/>
      <c r="F263" s="30" t="s">
        <v>169</v>
      </c>
      <c r="G263" s="30"/>
      <c r="H263" s="30" t="s">
        <v>170</v>
      </c>
      <c r="I263" s="30"/>
      <c r="J263" s="30" t="s">
        <v>144</v>
      </c>
      <c r="K263" s="30"/>
      <c r="L263" s="30" t="s">
        <v>172</v>
      </c>
      <c r="M263" s="30"/>
    </row>
    <row r="264" spans="1:13" ht="124.5" customHeight="1">
      <c r="A264" s="37"/>
      <c r="B264" s="37"/>
      <c r="C264" s="30"/>
      <c r="D264" s="8" t="s">
        <v>39</v>
      </c>
      <c r="E264" s="8" t="s">
        <v>38</v>
      </c>
      <c r="F264" s="8" t="s">
        <v>39</v>
      </c>
      <c r="G264" s="8" t="s">
        <v>38</v>
      </c>
      <c r="H264" s="8" t="s">
        <v>39</v>
      </c>
      <c r="I264" s="8" t="s">
        <v>38</v>
      </c>
      <c r="J264" s="8" t="s">
        <v>39</v>
      </c>
      <c r="K264" s="8" t="s">
        <v>38</v>
      </c>
      <c r="L264" s="8" t="s">
        <v>39</v>
      </c>
      <c r="M264" s="8" t="s">
        <v>38</v>
      </c>
    </row>
    <row r="265" spans="1:13" ht="15">
      <c r="A265" s="8">
        <v>1</v>
      </c>
      <c r="B265" s="8">
        <v>2</v>
      </c>
      <c r="C265" s="8">
        <v>3</v>
      </c>
      <c r="D265" s="8">
        <v>4</v>
      </c>
      <c r="E265" s="8">
        <v>5</v>
      </c>
      <c r="F265" s="8">
        <v>6</v>
      </c>
      <c r="G265" s="8">
        <v>7</v>
      </c>
      <c r="H265" s="8">
        <v>8</v>
      </c>
      <c r="I265" s="8">
        <v>9</v>
      </c>
      <c r="J265" s="8">
        <v>10</v>
      </c>
      <c r="K265" s="8">
        <v>11</v>
      </c>
      <c r="L265" s="8">
        <v>12</v>
      </c>
      <c r="M265" s="8">
        <v>13</v>
      </c>
    </row>
    <row r="266" spans="1:13" ht="15">
      <c r="A266" s="26" t="s">
        <v>115</v>
      </c>
      <c r="B266" s="27"/>
      <c r="C266" s="27"/>
      <c r="D266" s="27"/>
      <c r="E266" s="27"/>
      <c r="F266" s="27"/>
      <c r="G266" s="27"/>
      <c r="H266" s="27"/>
      <c r="I266" s="27"/>
      <c r="J266" s="27"/>
      <c r="K266" s="27"/>
      <c r="L266" s="27"/>
      <c r="M266" s="28"/>
    </row>
    <row r="267" spans="1:13" ht="15">
      <c r="A267" s="8" t="s">
        <v>12</v>
      </c>
      <c r="B267" s="8">
        <v>2018</v>
      </c>
      <c r="C267" s="8" t="s">
        <v>12</v>
      </c>
      <c r="D267" s="8">
        <v>342978</v>
      </c>
      <c r="E267" s="8" t="s">
        <v>12</v>
      </c>
      <c r="F267" s="8"/>
      <c r="G267" s="8" t="s">
        <v>12</v>
      </c>
      <c r="H267" s="8" t="s">
        <v>12</v>
      </c>
      <c r="I267" s="8" t="s">
        <v>12</v>
      </c>
      <c r="J267" s="8" t="s">
        <v>12</v>
      </c>
      <c r="K267" s="8" t="s">
        <v>12</v>
      </c>
      <c r="L267" s="8" t="s">
        <v>12</v>
      </c>
      <c r="M267" s="8" t="s">
        <v>12</v>
      </c>
    </row>
    <row r="268" spans="1:13" ht="15">
      <c r="A268" s="26" t="s">
        <v>116</v>
      </c>
      <c r="B268" s="27"/>
      <c r="C268" s="27"/>
      <c r="D268" s="27"/>
      <c r="E268" s="27"/>
      <c r="F268" s="27"/>
      <c r="G268" s="27"/>
      <c r="H268" s="27"/>
      <c r="I268" s="27"/>
      <c r="J268" s="27"/>
      <c r="K268" s="27"/>
      <c r="L268" s="27"/>
      <c r="M268" s="28"/>
    </row>
    <row r="269" spans="1:13" ht="15">
      <c r="A269" s="8"/>
      <c r="B269" s="8">
        <v>2018</v>
      </c>
      <c r="C269" s="8"/>
      <c r="D269" s="8">
        <v>1061</v>
      </c>
      <c r="E269" s="8"/>
      <c r="F269" s="8"/>
      <c r="G269" s="8"/>
      <c r="H269" s="8"/>
      <c r="I269" s="8"/>
      <c r="J269" s="8"/>
      <c r="K269" s="8"/>
      <c r="L269" s="8"/>
      <c r="M269" s="8"/>
    </row>
    <row r="270" spans="1:13" ht="15">
      <c r="A270" s="26" t="s">
        <v>117</v>
      </c>
      <c r="B270" s="27"/>
      <c r="C270" s="27"/>
      <c r="D270" s="27"/>
      <c r="E270" s="27"/>
      <c r="F270" s="27"/>
      <c r="G270" s="27"/>
      <c r="H270" s="27"/>
      <c r="I270" s="27"/>
      <c r="J270" s="27"/>
      <c r="K270" s="27"/>
      <c r="L270" s="27"/>
      <c r="M270" s="28"/>
    </row>
    <row r="271" spans="1:13" ht="15">
      <c r="A271" s="8"/>
      <c r="B271" s="8" t="s">
        <v>196</v>
      </c>
      <c r="C271" s="8"/>
      <c r="D271" s="8">
        <v>101889</v>
      </c>
      <c r="E271" s="8"/>
      <c r="F271" s="8">
        <v>80000</v>
      </c>
      <c r="G271" s="8"/>
      <c r="H271" s="8"/>
      <c r="I271" s="8"/>
      <c r="J271" s="8"/>
      <c r="K271" s="8"/>
      <c r="L271" s="8"/>
      <c r="M271" s="8"/>
    </row>
    <row r="272" spans="1:13" ht="15">
      <c r="A272" s="26" t="s">
        <v>147</v>
      </c>
      <c r="B272" s="27"/>
      <c r="C272" s="27"/>
      <c r="D272" s="27"/>
      <c r="E272" s="27"/>
      <c r="F272" s="27"/>
      <c r="G272" s="27"/>
      <c r="H272" s="27"/>
      <c r="I272" s="27"/>
      <c r="J272" s="27"/>
      <c r="K272" s="27"/>
      <c r="L272" s="27"/>
      <c r="M272" s="28"/>
    </row>
    <row r="273" spans="1:13" ht="15">
      <c r="A273" s="8"/>
      <c r="B273" s="8">
        <v>2019</v>
      </c>
      <c r="C273" s="8"/>
      <c r="D273" s="8"/>
      <c r="E273" s="8"/>
      <c r="F273" s="8">
        <v>183165</v>
      </c>
      <c r="G273" s="8"/>
      <c r="H273" s="8"/>
      <c r="I273" s="8"/>
      <c r="J273" s="8"/>
      <c r="K273" s="8"/>
      <c r="L273" s="8"/>
      <c r="M273" s="8"/>
    </row>
    <row r="274" spans="1:13" ht="15">
      <c r="A274" s="26" t="s">
        <v>148</v>
      </c>
      <c r="B274" s="27"/>
      <c r="C274" s="27"/>
      <c r="D274" s="27"/>
      <c r="E274" s="27"/>
      <c r="F274" s="27"/>
      <c r="G274" s="27"/>
      <c r="H274" s="27"/>
      <c r="I274" s="27"/>
      <c r="J274" s="27"/>
      <c r="K274" s="27"/>
      <c r="L274" s="27"/>
      <c r="M274" s="28"/>
    </row>
    <row r="275" spans="1:13" ht="15">
      <c r="A275" s="8"/>
      <c r="B275" s="8">
        <v>2019</v>
      </c>
      <c r="C275" s="8"/>
      <c r="D275" s="8"/>
      <c r="E275" s="8"/>
      <c r="F275" s="8">
        <v>11000</v>
      </c>
      <c r="G275" s="8"/>
      <c r="H275" s="8"/>
      <c r="I275" s="8"/>
      <c r="J275" s="8"/>
      <c r="K275" s="8"/>
      <c r="L275" s="8"/>
      <c r="M275" s="8"/>
    </row>
    <row r="276" spans="1:13" ht="15">
      <c r="A276" s="26" t="s">
        <v>150</v>
      </c>
      <c r="B276" s="27"/>
      <c r="C276" s="27"/>
      <c r="D276" s="27"/>
      <c r="E276" s="27"/>
      <c r="F276" s="27"/>
      <c r="G276" s="27"/>
      <c r="H276" s="27"/>
      <c r="I276" s="27"/>
      <c r="J276" s="27"/>
      <c r="K276" s="27"/>
      <c r="L276" s="27"/>
      <c r="M276" s="28"/>
    </row>
    <row r="277" spans="1:13" ht="15">
      <c r="A277" s="8"/>
      <c r="B277" s="8">
        <v>2019</v>
      </c>
      <c r="C277" s="8"/>
      <c r="D277" s="8"/>
      <c r="E277" s="8"/>
      <c r="F277" s="8">
        <v>147068</v>
      </c>
      <c r="G277" s="8"/>
      <c r="H277" s="8"/>
      <c r="I277" s="8"/>
      <c r="J277" s="8"/>
      <c r="K277" s="8"/>
      <c r="L277" s="8"/>
      <c r="M277" s="8"/>
    </row>
    <row r="278" spans="1:13" ht="15" customHeight="1">
      <c r="A278" s="26" t="s">
        <v>195</v>
      </c>
      <c r="B278" s="27"/>
      <c r="C278" s="27"/>
      <c r="D278" s="27"/>
      <c r="E278" s="27"/>
      <c r="F278" s="27"/>
      <c r="G278" s="27"/>
      <c r="H278" s="27"/>
      <c r="I278" s="27"/>
      <c r="J278" s="27"/>
      <c r="K278" s="27"/>
      <c r="L278" s="27"/>
      <c r="M278" s="28"/>
    </row>
    <row r="279" spans="1:13" ht="15">
      <c r="A279" s="8"/>
      <c r="B279" s="8">
        <v>2019</v>
      </c>
      <c r="C279" s="8"/>
      <c r="D279" s="8"/>
      <c r="E279" s="8"/>
      <c r="F279" s="8">
        <v>13900</v>
      </c>
      <c r="G279" s="8"/>
      <c r="H279" s="8"/>
      <c r="I279" s="8"/>
      <c r="J279" s="8"/>
      <c r="K279" s="8"/>
      <c r="L279" s="8"/>
      <c r="M279" s="8"/>
    </row>
    <row r="280" spans="1:13" ht="15" customHeight="1">
      <c r="A280" s="20" t="s">
        <v>186</v>
      </c>
      <c r="B280" s="20"/>
      <c r="C280" s="20"/>
      <c r="D280" s="20">
        <f>D267+D269+D271+D273+D275</f>
        <v>445928</v>
      </c>
      <c r="E280" s="20"/>
      <c r="F280" s="20">
        <f>F267+F269+F271+F273+F275+F277+F279</f>
        <v>435133</v>
      </c>
      <c r="G280" s="20"/>
      <c r="H280" s="20">
        <f>H273+H275+H277+H271+H279</f>
        <v>0</v>
      </c>
      <c r="I280" s="20"/>
      <c r="J280" s="20"/>
      <c r="K280" s="20"/>
      <c r="L280" s="20"/>
      <c r="M280" s="20"/>
    </row>
    <row r="281" ht="15" hidden="1"/>
    <row r="282" spans="1:10" ht="48" customHeight="1">
      <c r="A282" s="32" t="s">
        <v>197</v>
      </c>
      <c r="B282" s="32"/>
      <c r="C282" s="32"/>
      <c r="D282" s="32"/>
      <c r="E282" s="32"/>
      <c r="F282" s="32"/>
      <c r="G282" s="32"/>
      <c r="H282" s="32"/>
      <c r="I282" s="32"/>
      <c r="J282" s="32"/>
    </row>
    <row r="283" spans="1:10" ht="15">
      <c r="A283" s="32" t="s">
        <v>187</v>
      </c>
      <c r="B283" s="32"/>
      <c r="C283" s="32"/>
      <c r="D283" s="32"/>
      <c r="E283" s="32"/>
      <c r="F283" s="32"/>
      <c r="G283" s="32"/>
      <c r="H283" s="32"/>
      <c r="I283" s="32"/>
      <c r="J283" s="32"/>
    </row>
    <row r="284" spans="1:10" ht="15">
      <c r="A284" s="32" t="s">
        <v>188</v>
      </c>
      <c r="B284" s="32"/>
      <c r="C284" s="32"/>
      <c r="D284" s="32"/>
      <c r="E284" s="32"/>
      <c r="F284" s="32"/>
      <c r="G284" s="32"/>
      <c r="H284" s="32"/>
      <c r="I284" s="32"/>
      <c r="J284" s="32"/>
    </row>
    <row r="285" ht="8.25" customHeight="1">
      <c r="A285" s="5" t="s">
        <v>6</v>
      </c>
    </row>
    <row r="286" ht="15" hidden="1"/>
    <row r="287" ht="15" hidden="1"/>
    <row r="288" spans="1:10" ht="72.75" customHeight="1">
      <c r="A288" s="30" t="s">
        <v>40</v>
      </c>
      <c r="B288" s="30" t="s">
        <v>8</v>
      </c>
      <c r="C288" s="30" t="s">
        <v>41</v>
      </c>
      <c r="D288" s="30" t="s">
        <v>74</v>
      </c>
      <c r="E288" s="30" t="s">
        <v>42</v>
      </c>
      <c r="F288" s="30" t="s">
        <v>43</v>
      </c>
      <c r="G288" s="30" t="s">
        <v>75</v>
      </c>
      <c r="H288" s="30" t="s">
        <v>44</v>
      </c>
      <c r="I288" s="30"/>
      <c r="J288" s="30" t="s">
        <v>76</v>
      </c>
    </row>
    <row r="289" spans="1:10" ht="30">
      <c r="A289" s="30"/>
      <c r="B289" s="30"/>
      <c r="C289" s="30"/>
      <c r="D289" s="30"/>
      <c r="E289" s="30"/>
      <c r="F289" s="30"/>
      <c r="G289" s="30"/>
      <c r="H289" s="8" t="s">
        <v>45</v>
      </c>
      <c r="I289" s="8" t="s">
        <v>46</v>
      </c>
      <c r="J289" s="30"/>
    </row>
    <row r="290" spans="1:10" ht="15">
      <c r="A290" s="8">
        <v>1</v>
      </c>
      <c r="B290" s="8">
        <v>2</v>
      </c>
      <c r="C290" s="8">
        <v>3</v>
      </c>
      <c r="D290" s="8">
        <v>4</v>
      </c>
      <c r="E290" s="8">
        <v>5</v>
      </c>
      <c r="F290" s="8">
        <v>6</v>
      </c>
      <c r="G290" s="8">
        <v>7</v>
      </c>
      <c r="H290" s="8">
        <v>8</v>
      </c>
      <c r="I290" s="8">
        <v>9</v>
      </c>
      <c r="J290" s="8">
        <v>10</v>
      </c>
    </row>
    <row r="291" spans="1:10" ht="30">
      <c r="A291" s="9">
        <v>2100</v>
      </c>
      <c r="B291" s="9" t="s">
        <v>80</v>
      </c>
      <c r="C291" s="9">
        <f>C292+C293</f>
        <v>5401395</v>
      </c>
      <c r="D291" s="9">
        <f>D292+D293</f>
        <v>5399236</v>
      </c>
      <c r="E291" s="8"/>
      <c r="F291" s="8"/>
      <c r="G291" s="8"/>
      <c r="H291" s="8"/>
      <c r="I291" s="8"/>
      <c r="J291" s="8">
        <f>D291+F291</f>
        <v>5399236</v>
      </c>
    </row>
    <row r="292" spans="1:10" ht="15">
      <c r="A292" s="9">
        <v>2111</v>
      </c>
      <c r="B292" s="9" t="s">
        <v>81</v>
      </c>
      <c r="C292" s="8">
        <v>4436932</v>
      </c>
      <c r="D292" s="9">
        <v>4436931</v>
      </c>
      <c r="E292" s="8"/>
      <c r="F292" s="8"/>
      <c r="G292" s="8"/>
      <c r="H292" s="8"/>
      <c r="I292" s="8"/>
      <c r="J292" s="8">
        <f aca="true" t="shared" si="12" ref="J292:J301">D292+F292</f>
        <v>4436931</v>
      </c>
    </row>
    <row r="293" spans="1:10" ht="15">
      <c r="A293" s="9">
        <v>2120</v>
      </c>
      <c r="B293" s="9" t="s">
        <v>82</v>
      </c>
      <c r="C293" s="8">
        <v>964463</v>
      </c>
      <c r="D293" s="9">
        <v>962305</v>
      </c>
      <c r="E293" s="8"/>
      <c r="F293" s="8"/>
      <c r="G293" s="8"/>
      <c r="H293" s="8"/>
      <c r="I293" s="8"/>
      <c r="J293" s="8">
        <f t="shared" si="12"/>
        <v>962305</v>
      </c>
    </row>
    <row r="294" spans="1:10" ht="15">
      <c r="A294" s="9">
        <v>2200</v>
      </c>
      <c r="B294" s="9" t="s">
        <v>83</v>
      </c>
      <c r="C294" s="9">
        <f>C295+C296+C297+C298+C303</f>
        <v>542330</v>
      </c>
      <c r="D294" s="9">
        <f>D295+D296+D297+D298+D303</f>
        <v>435565</v>
      </c>
      <c r="E294" s="8"/>
      <c r="F294" s="8"/>
      <c r="G294" s="8"/>
      <c r="H294" s="8"/>
      <c r="I294" s="8"/>
      <c r="J294" s="8">
        <f t="shared" si="12"/>
        <v>435565</v>
      </c>
    </row>
    <row r="295" spans="1:10" ht="30">
      <c r="A295" s="9">
        <v>2210</v>
      </c>
      <c r="B295" s="9" t="s">
        <v>198</v>
      </c>
      <c r="C295" s="8">
        <v>6900</v>
      </c>
      <c r="D295" s="9">
        <v>6873</v>
      </c>
      <c r="E295" s="8"/>
      <c r="F295" s="8"/>
      <c r="G295" s="8"/>
      <c r="H295" s="8"/>
      <c r="I295" s="8"/>
      <c r="J295" s="8">
        <f t="shared" si="12"/>
        <v>6873</v>
      </c>
    </row>
    <row r="296" spans="1:10" ht="15">
      <c r="A296" s="9">
        <v>2240</v>
      </c>
      <c r="B296" s="9" t="s">
        <v>85</v>
      </c>
      <c r="C296" s="8">
        <v>13000</v>
      </c>
      <c r="D296" s="9">
        <v>12938</v>
      </c>
      <c r="E296" s="8"/>
      <c r="F296" s="8"/>
      <c r="G296" s="8"/>
      <c r="H296" s="8"/>
      <c r="I296" s="8"/>
      <c r="J296" s="8">
        <f t="shared" si="12"/>
        <v>12938</v>
      </c>
    </row>
    <row r="297" spans="1:10" ht="15">
      <c r="A297" s="9">
        <v>2250</v>
      </c>
      <c r="B297" s="9" t="s">
        <v>86</v>
      </c>
      <c r="C297" s="8"/>
      <c r="D297" s="9"/>
      <c r="E297" s="8"/>
      <c r="F297" s="8"/>
      <c r="G297" s="8"/>
      <c r="H297" s="8"/>
      <c r="I297" s="8"/>
      <c r="J297" s="8"/>
    </row>
    <row r="298" spans="1:10" ht="30">
      <c r="A298" s="13">
        <v>2270</v>
      </c>
      <c r="B298" s="9" t="s">
        <v>87</v>
      </c>
      <c r="C298" s="13">
        <f>C299+C300+C301</f>
        <v>522430</v>
      </c>
      <c r="D298" s="13">
        <f>D299+D300+D301</f>
        <v>415754</v>
      </c>
      <c r="E298" s="8"/>
      <c r="F298" s="8"/>
      <c r="G298" s="8"/>
      <c r="H298" s="8"/>
      <c r="I298" s="8"/>
      <c r="J298" s="8">
        <f t="shared" si="12"/>
        <v>415754</v>
      </c>
    </row>
    <row r="299" spans="1:10" ht="15">
      <c r="A299" s="13">
        <v>2271</v>
      </c>
      <c r="B299" s="9" t="s">
        <v>88</v>
      </c>
      <c r="C299" s="8">
        <v>465290</v>
      </c>
      <c r="D299" s="8">
        <v>358614</v>
      </c>
      <c r="E299" s="8"/>
      <c r="F299" s="8"/>
      <c r="G299" s="8"/>
      <c r="H299" s="8"/>
      <c r="I299" s="8"/>
      <c r="J299" s="8">
        <f t="shared" si="12"/>
        <v>358614</v>
      </c>
    </row>
    <row r="300" spans="1:10" ht="15">
      <c r="A300" s="13">
        <v>2272</v>
      </c>
      <c r="B300" s="9" t="s">
        <v>90</v>
      </c>
      <c r="C300" s="8">
        <v>5840</v>
      </c>
      <c r="D300" s="8">
        <v>5840</v>
      </c>
      <c r="E300" s="8"/>
      <c r="F300" s="8"/>
      <c r="G300" s="8"/>
      <c r="H300" s="8"/>
      <c r="I300" s="8"/>
      <c r="J300" s="8">
        <f t="shared" si="12"/>
        <v>5840</v>
      </c>
    </row>
    <row r="301" spans="1:10" ht="15">
      <c r="A301" s="13">
        <v>2273</v>
      </c>
      <c r="B301" s="9" t="s">
        <v>89</v>
      </c>
      <c r="C301" s="8">
        <v>51300</v>
      </c>
      <c r="D301" s="8">
        <v>51300</v>
      </c>
      <c r="E301" s="8"/>
      <c r="F301" s="8"/>
      <c r="G301" s="8"/>
      <c r="H301" s="8"/>
      <c r="I301" s="8"/>
      <c r="J301" s="8">
        <f t="shared" si="12"/>
        <v>51300</v>
      </c>
    </row>
    <row r="302" spans="1:10" ht="15.75" customHeight="1">
      <c r="A302" s="13">
        <v>2730</v>
      </c>
      <c r="B302" s="9" t="s">
        <v>91</v>
      </c>
      <c r="C302" s="8"/>
      <c r="D302" s="8"/>
      <c r="E302" s="8"/>
      <c r="F302" s="8"/>
      <c r="G302" s="8"/>
      <c r="H302" s="8"/>
      <c r="I302" s="8"/>
      <c r="J302" s="8"/>
    </row>
    <row r="303" spans="1:10" ht="45" hidden="1">
      <c r="A303" s="13">
        <v>2282</v>
      </c>
      <c r="B303" s="9" t="s">
        <v>92</v>
      </c>
      <c r="C303" s="8"/>
      <c r="D303" s="8"/>
      <c r="E303" s="8"/>
      <c r="F303" s="8"/>
      <c r="G303" s="8"/>
      <c r="H303" s="8"/>
      <c r="I303" s="8"/>
      <c r="J303" s="8"/>
    </row>
    <row r="304" spans="1:10" ht="15" hidden="1">
      <c r="A304" s="13">
        <v>2800</v>
      </c>
      <c r="B304" s="9" t="s">
        <v>113</v>
      </c>
      <c r="C304" s="8"/>
      <c r="D304" s="8"/>
      <c r="E304" s="8"/>
      <c r="F304" s="8"/>
      <c r="G304" s="8"/>
      <c r="H304" s="8"/>
      <c r="I304" s="8"/>
      <c r="J304" s="8"/>
    </row>
    <row r="305" spans="1:10" ht="1.5" customHeight="1" hidden="1">
      <c r="A305" s="13">
        <v>3110</v>
      </c>
      <c r="B305" s="9" t="s">
        <v>93</v>
      </c>
      <c r="C305" s="8"/>
      <c r="D305" s="8"/>
      <c r="E305" s="8"/>
      <c r="F305" s="8"/>
      <c r="G305" s="8"/>
      <c r="H305" s="8"/>
      <c r="I305" s="8"/>
      <c r="J305" s="8"/>
    </row>
    <row r="306" spans="1:10" ht="15" hidden="1">
      <c r="A306" s="13">
        <v>3132</v>
      </c>
      <c r="B306" s="9" t="s">
        <v>94</v>
      </c>
      <c r="C306" s="8"/>
      <c r="D306" s="8"/>
      <c r="E306" s="8"/>
      <c r="F306" s="8"/>
      <c r="G306" s="8"/>
      <c r="H306" s="8"/>
      <c r="I306" s="8"/>
      <c r="J306" s="8"/>
    </row>
    <row r="307" spans="1:10" ht="15">
      <c r="A307" s="8" t="s">
        <v>12</v>
      </c>
      <c r="B307" s="8" t="s">
        <v>16</v>
      </c>
      <c r="C307" s="8">
        <f>C291+C294+C302+C305+C306</f>
        <v>5943725</v>
      </c>
      <c r="D307" s="8">
        <f>D291+D294+D302+D305+D306</f>
        <v>5834801</v>
      </c>
      <c r="E307" s="8"/>
      <c r="F307" s="8"/>
      <c r="G307" s="8"/>
      <c r="H307" s="8"/>
      <c r="I307" s="8"/>
      <c r="J307" s="8">
        <f>J291+J294+J302+J305+J306</f>
        <v>5834801</v>
      </c>
    </row>
    <row r="308" ht="15" hidden="1"/>
    <row r="309" ht="15" hidden="1"/>
    <row r="310" spans="1:12" ht="15">
      <c r="A310" s="31" t="s">
        <v>189</v>
      </c>
      <c r="B310" s="31"/>
      <c r="C310" s="31"/>
      <c r="D310" s="31"/>
      <c r="E310" s="31"/>
      <c r="F310" s="31"/>
      <c r="G310" s="31"/>
      <c r="H310" s="31"/>
      <c r="I310" s="31"/>
      <c r="J310" s="31"/>
      <c r="K310" s="31"/>
      <c r="L310" s="31"/>
    </row>
    <row r="311" ht="15">
      <c r="A311" s="5" t="s">
        <v>6</v>
      </c>
    </row>
    <row r="312" ht="15" hidden="1"/>
    <row r="313" ht="15" hidden="1"/>
    <row r="314" spans="1:12" ht="15">
      <c r="A314" s="30" t="s">
        <v>40</v>
      </c>
      <c r="B314" s="30" t="s">
        <v>8</v>
      </c>
      <c r="C314" s="30" t="s">
        <v>107</v>
      </c>
      <c r="D314" s="30"/>
      <c r="E314" s="30"/>
      <c r="F314" s="30"/>
      <c r="G314" s="30"/>
      <c r="H314" s="30" t="s">
        <v>108</v>
      </c>
      <c r="I314" s="30"/>
      <c r="J314" s="30"/>
      <c r="K314" s="30"/>
      <c r="L314" s="30"/>
    </row>
    <row r="315" spans="1:12" ht="150.75" customHeight="1">
      <c r="A315" s="30"/>
      <c r="B315" s="30"/>
      <c r="C315" s="30" t="s">
        <v>47</v>
      </c>
      <c r="D315" s="30" t="s">
        <v>48</v>
      </c>
      <c r="E315" s="30" t="s">
        <v>49</v>
      </c>
      <c r="F315" s="30"/>
      <c r="G315" s="30" t="s">
        <v>77</v>
      </c>
      <c r="H315" s="30" t="s">
        <v>50</v>
      </c>
      <c r="I315" s="30" t="s">
        <v>78</v>
      </c>
      <c r="J315" s="30" t="s">
        <v>49</v>
      </c>
      <c r="K315" s="30"/>
      <c r="L315" s="30" t="s">
        <v>79</v>
      </c>
    </row>
    <row r="316" spans="1:12" ht="30">
      <c r="A316" s="30"/>
      <c r="B316" s="30"/>
      <c r="C316" s="30"/>
      <c r="D316" s="30"/>
      <c r="E316" s="8" t="s">
        <v>45</v>
      </c>
      <c r="F316" s="8" t="s">
        <v>46</v>
      </c>
      <c r="G316" s="30"/>
      <c r="H316" s="30"/>
      <c r="I316" s="30"/>
      <c r="J316" s="8" t="s">
        <v>45</v>
      </c>
      <c r="K316" s="8" t="s">
        <v>46</v>
      </c>
      <c r="L316" s="30"/>
    </row>
    <row r="317" spans="1:12" ht="15">
      <c r="A317" s="8">
        <v>1</v>
      </c>
      <c r="B317" s="8">
        <v>2</v>
      </c>
      <c r="C317" s="8">
        <v>3</v>
      </c>
      <c r="D317" s="8">
        <v>4</v>
      </c>
      <c r="E317" s="8">
        <v>5</v>
      </c>
      <c r="F317" s="8">
        <v>6</v>
      </c>
      <c r="G317" s="8">
        <v>7</v>
      </c>
      <c r="H317" s="8">
        <v>8</v>
      </c>
      <c r="I317" s="8">
        <v>9</v>
      </c>
      <c r="J317" s="8">
        <v>10</v>
      </c>
      <c r="K317" s="8">
        <v>11</v>
      </c>
      <c r="L317" s="8">
        <v>12</v>
      </c>
    </row>
    <row r="318" spans="1:12" ht="30">
      <c r="A318" s="9">
        <v>2100</v>
      </c>
      <c r="B318" s="9" t="s">
        <v>80</v>
      </c>
      <c r="C318" s="9">
        <f>C319+C320</f>
        <v>6051452</v>
      </c>
      <c r="D318" s="8"/>
      <c r="E318" s="8"/>
      <c r="F318" s="8"/>
      <c r="G318" s="8">
        <f>C318-E318</f>
        <v>6051452</v>
      </c>
      <c r="H318" s="9">
        <f>H319+H320</f>
        <v>7007184</v>
      </c>
      <c r="I318" s="8"/>
      <c r="J318" s="8"/>
      <c r="K318" s="8"/>
      <c r="L318" s="8">
        <f>H318-J318</f>
        <v>7007184</v>
      </c>
    </row>
    <row r="319" spans="1:12" ht="15">
      <c r="A319" s="9">
        <v>2111</v>
      </c>
      <c r="B319" s="9" t="s">
        <v>81</v>
      </c>
      <c r="C319" s="9">
        <v>4969988</v>
      </c>
      <c r="D319" s="8"/>
      <c r="E319" s="8"/>
      <c r="F319" s="8"/>
      <c r="G319" s="8">
        <f aca="true" t="shared" si="13" ref="G319:G328">C319-E319</f>
        <v>4969988</v>
      </c>
      <c r="H319" s="9">
        <f>5777200-41006</f>
        <v>5736194</v>
      </c>
      <c r="I319" s="8"/>
      <c r="J319" s="8"/>
      <c r="K319" s="8"/>
      <c r="L319" s="8">
        <f aca="true" t="shared" si="14" ref="L319:L329">H319-J319</f>
        <v>5736194</v>
      </c>
    </row>
    <row r="320" spans="1:12" ht="15">
      <c r="A320" s="9">
        <v>2120</v>
      </c>
      <c r="B320" s="9" t="s">
        <v>82</v>
      </c>
      <c r="C320" s="9">
        <v>1081464</v>
      </c>
      <c r="D320" s="8"/>
      <c r="E320" s="8"/>
      <c r="F320" s="8"/>
      <c r="G320" s="8">
        <f t="shared" si="13"/>
        <v>1081464</v>
      </c>
      <c r="H320" s="9">
        <v>1270990</v>
      </c>
      <c r="I320" s="8"/>
      <c r="J320" s="8"/>
      <c r="K320" s="8"/>
      <c r="L320" s="8">
        <f t="shared" si="14"/>
        <v>1270990</v>
      </c>
    </row>
    <row r="321" spans="1:12" ht="15">
      <c r="A321" s="9">
        <v>2200</v>
      </c>
      <c r="B321" s="9" t="s">
        <v>83</v>
      </c>
      <c r="C321" s="9">
        <f>C322+C323+C324+C325+C330</f>
        <v>597135</v>
      </c>
      <c r="D321" s="8"/>
      <c r="E321" s="8"/>
      <c r="F321" s="8"/>
      <c r="G321" s="8">
        <f t="shared" si="13"/>
        <v>597135</v>
      </c>
      <c r="H321" s="9">
        <f>H322+H323+H324+H325+H330</f>
        <v>587393</v>
      </c>
      <c r="I321" s="8"/>
      <c r="J321" s="8"/>
      <c r="K321" s="8"/>
      <c r="L321" s="8">
        <f t="shared" si="14"/>
        <v>587393</v>
      </c>
    </row>
    <row r="322" spans="1:12" ht="26.25" customHeight="1">
      <c r="A322" s="9">
        <v>2210</v>
      </c>
      <c r="B322" s="9" t="s">
        <v>84</v>
      </c>
      <c r="C322" s="9">
        <v>73335</v>
      </c>
      <c r="D322" s="8"/>
      <c r="E322" s="8"/>
      <c r="F322" s="8"/>
      <c r="G322" s="8">
        <f t="shared" si="13"/>
        <v>73335</v>
      </c>
      <c r="H322" s="9">
        <v>61813</v>
      </c>
      <c r="I322" s="8"/>
      <c r="J322" s="8"/>
      <c r="K322" s="8"/>
      <c r="L322" s="8">
        <f t="shared" si="14"/>
        <v>61813</v>
      </c>
    </row>
    <row r="323" spans="1:12" ht="15">
      <c r="A323" s="9">
        <v>2240</v>
      </c>
      <c r="B323" s="9" t="s">
        <v>85</v>
      </c>
      <c r="C323" s="9">
        <v>48500</v>
      </c>
      <c r="D323" s="8"/>
      <c r="E323" s="8"/>
      <c r="F323" s="8"/>
      <c r="G323" s="8">
        <f t="shared" si="13"/>
        <v>48500</v>
      </c>
      <c r="H323" s="9">
        <v>85400</v>
      </c>
      <c r="I323" s="8"/>
      <c r="J323" s="8"/>
      <c r="K323" s="8"/>
      <c r="L323" s="8">
        <f t="shared" si="14"/>
        <v>85400</v>
      </c>
    </row>
    <row r="324" spans="1:12" ht="15">
      <c r="A324" s="9">
        <v>2250</v>
      </c>
      <c r="B324" s="9" t="s">
        <v>86</v>
      </c>
      <c r="C324" s="9"/>
      <c r="D324" s="8"/>
      <c r="E324" s="8"/>
      <c r="F324" s="8"/>
      <c r="G324" s="8">
        <f t="shared" si="13"/>
        <v>0</v>
      </c>
      <c r="H324" s="9"/>
      <c r="I324" s="8"/>
      <c r="J324" s="8"/>
      <c r="K324" s="8"/>
      <c r="L324" s="8">
        <f t="shared" si="14"/>
        <v>0</v>
      </c>
    </row>
    <row r="325" spans="1:12" ht="30">
      <c r="A325" s="13">
        <v>2270</v>
      </c>
      <c r="B325" s="9" t="s">
        <v>87</v>
      </c>
      <c r="C325" s="13">
        <f>C326+C327+C328</f>
        <v>475300</v>
      </c>
      <c r="D325" s="8"/>
      <c r="E325" s="8"/>
      <c r="F325" s="8"/>
      <c r="G325" s="8">
        <f t="shared" si="13"/>
        <v>475300</v>
      </c>
      <c r="H325" s="13">
        <f>H326+H327+H328</f>
        <v>440180</v>
      </c>
      <c r="I325" s="8"/>
      <c r="J325" s="8"/>
      <c r="K325" s="8"/>
      <c r="L325" s="8">
        <f t="shared" si="14"/>
        <v>440180</v>
      </c>
    </row>
    <row r="326" spans="1:12" ht="15">
      <c r="A326" s="13">
        <v>2271</v>
      </c>
      <c r="B326" s="9" t="s">
        <v>88</v>
      </c>
      <c r="C326" s="8">
        <v>415000</v>
      </c>
      <c r="D326" s="8"/>
      <c r="E326" s="8"/>
      <c r="F326" s="8"/>
      <c r="G326" s="8">
        <f t="shared" si="13"/>
        <v>415000</v>
      </c>
      <c r="H326" s="8">
        <v>382770</v>
      </c>
      <c r="I326" s="8"/>
      <c r="J326" s="8"/>
      <c r="K326" s="8"/>
      <c r="L326" s="8">
        <f t="shared" si="14"/>
        <v>382770</v>
      </c>
    </row>
    <row r="327" spans="1:12" ht="15">
      <c r="A327" s="13">
        <v>2272</v>
      </c>
      <c r="B327" s="9" t="s">
        <v>90</v>
      </c>
      <c r="C327" s="8">
        <v>7300</v>
      </c>
      <c r="D327" s="8"/>
      <c r="E327" s="8"/>
      <c r="F327" s="8"/>
      <c r="G327" s="8">
        <f t="shared" si="13"/>
        <v>7300</v>
      </c>
      <c r="H327" s="8">
        <v>7660</v>
      </c>
      <c r="I327" s="8"/>
      <c r="J327" s="8"/>
      <c r="K327" s="8"/>
      <c r="L327" s="8">
        <f t="shared" si="14"/>
        <v>7660</v>
      </c>
    </row>
    <row r="328" spans="1:12" ht="15">
      <c r="A328" s="13">
        <v>2273</v>
      </c>
      <c r="B328" s="9" t="s">
        <v>89</v>
      </c>
      <c r="C328" s="8">
        <v>53000</v>
      </c>
      <c r="D328" s="8"/>
      <c r="E328" s="8"/>
      <c r="F328" s="8"/>
      <c r="G328" s="8">
        <f t="shared" si="13"/>
        <v>53000</v>
      </c>
      <c r="H328" s="8">
        <v>49750</v>
      </c>
      <c r="I328" s="8"/>
      <c r="J328" s="8"/>
      <c r="K328" s="8"/>
      <c r="L328" s="8">
        <f t="shared" si="14"/>
        <v>49750</v>
      </c>
    </row>
    <row r="329" spans="1:12" ht="26.25" customHeight="1">
      <c r="A329" s="13">
        <v>2275</v>
      </c>
      <c r="B329" s="9" t="s">
        <v>164</v>
      </c>
      <c r="C329" s="8"/>
      <c r="D329" s="8"/>
      <c r="E329" s="8"/>
      <c r="F329" s="8"/>
      <c r="G329" s="8"/>
      <c r="H329" s="8">
        <v>2400</v>
      </c>
      <c r="I329" s="8"/>
      <c r="J329" s="8"/>
      <c r="K329" s="8"/>
      <c r="L329" s="8">
        <f t="shared" si="14"/>
        <v>2400</v>
      </c>
    </row>
    <row r="330" spans="1:12" ht="45" hidden="1">
      <c r="A330" s="13">
        <v>2282</v>
      </c>
      <c r="B330" s="9" t="s">
        <v>92</v>
      </c>
      <c r="C330" s="8"/>
      <c r="D330" s="8"/>
      <c r="E330" s="8"/>
      <c r="F330" s="8"/>
      <c r="G330" s="8"/>
      <c r="H330" s="8"/>
      <c r="I330" s="8"/>
      <c r="J330" s="8"/>
      <c r="K330" s="8"/>
      <c r="L330" s="8"/>
    </row>
    <row r="331" spans="1:12" ht="15" hidden="1">
      <c r="A331" s="13">
        <v>2800</v>
      </c>
      <c r="B331" s="9" t="s">
        <v>113</v>
      </c>
      <c r="C331" s="8"/>
      <c r="D331" s="8"/>
      <c r="E331" s="8"/>
      <c r="F331" s="8"/>
      <c r="G331" s="8"/>
      <c r="H331" s="8"/>
      <c r="I331" s="8"/>
      <c r="J331" s="8"/>
      <c r="K331" s="8"/>
      <c r="L331" s="8"/>
    </row>
    <row r="332" spans="1:12" ht="45" hidden="1">
      <c r="A332" s="13">
        <v>3110</v>
      </c>
      <c r="B332" s="9" t="s">
        <v>93</v>
      </c>
      <c r="C332" s="8"/>
      <c r="D332" s="8"/>
      <c r="E332" s="8"/>
      <c r="F332" s="8"/>
      <c r="G332" s="8"/>
      <c r="H332" s="18"/>
      <c r="I332" s="8"/>
      <c r="J332" s="8"/>
      <c r="K332" s="8"/>
      <c r="L332" s="8"/>
    </row>
    <row r="333" spans="1:12" ht="15">
      <c r="A333" s="13">
        <v>3132</v>
      </c>
      <c r="B333" s="9" t="s">
        <v>94</v>
      </c>
      <c r="C333" s="8"/>
      <c r="D333" s="8"/>
      <c r="E333" s="8"/>
      <c r="F333" s="8"/>
      <c r="G333" s="8"/>
      <c r="H333" s="18"/>
      <c r="I333" s="8"/>
      <c r="J333" s="8"/>
      <c r="K333" s="8"/>
      <c r="L333" s="8"/>
    </row>
    <row r="334" spans="1:12" ht="15">
      <c r="A334" s="8" t="s">
        <v>12</v>
      </c>
      <c r="B334" s="8" t="s">
        <v>16</v>
      </c>
      <c r="C334" s="8">
        <f>C318+C321+C329+C332+C333</f>
        <v>6648587</v>
      </c>
      <c r="D334" s="8"/>
      <c r="E334" s="8"/>
      <c r="F334" s="8"/>
      <c r="G334" s="8">
        <f>G318+G321+G329+G332+G333</f>
        <v>6648587</v>
      </c>
      <c r="H334" s="18">
        <f>H318+H321+H329+H332+H333</f>
        <v>7596977</v>
      </c>
      <c r="I334" s="8"/>
      <c r="J334" s="8"/>
      <c r="K334" s="8"/>
      <c r="L334" s="18">
        <f>L318+L321+L329+L332+L333</f>
        <v>7596977</v>
      </c>
    </row>
    <row r="335" ht="15" hidden="1"/>
    <row r="336" ht="15" hidden="1"/>
    <row r="337" spans="1:9" ht="15">
      <c r="A337" s="31" t="s">
        <v>190</v>
      </c>
      <c r="B337" s="31"/>
      <c r="C337" s="31"/>
      <c r="D337" s="31"/>
      <c r="E337" s="31"/>
      <c r="F337" s="31"/>
      <c r="G337" s="31"/>
      <c r="H337" s="31"/>
      <c r="I337" s="31"/>
    </row>
    <row r="338" ht="15">
      <c r="A338" s="5" t="s">
        <v>6</v>
      </c>
    </row>
    <row r="339" ht="0.75" customHeight="1"/>
    <row r="340" ht="15" hidden="1"/>
    <row r="341" spans="1:9" ht="180">
      <c r="A341" s="8" t="s">
        <v>40</v>
      </c>
      <c r="B341" s="8" t="s">
        <v>8</v>
      </c>
      <c r="C341" s="8" t="s">
        <v>41</v>
      </c>
      <c r="D341" s="8" t="s">
        <v>51</v>
      </c>
      <c r="E341" s="8" t="s">
        <v>191</v>
      </c>
      <c r="F341" s="8" t="s">
        <v>192</v>
      </c>
      <c r="G341" s="8" t="s">
        <v>193</v>
      </c>
      <c r="H341" s="8" t="s">
        <v>52</v>
      </c>
      <c r="I341" s="8" t="s">
        <v>53</v>
      </c>
    </row>
    <row r="342" spans="1:9" ht="15">
      <c r="A342" s="8">
        <v>1</v>
      </c>
      <c r="B342" s="8">
        <v>2</v>
      </c>
      <c r="C342" s="8">
        <v>3</v>
      </c>
      <c r="D342" s="8">
        <v>4</v>
      </c>
      <c r="E342" s="8">
        <v>5</v>
      </c>
      <c r="F342" s="8">
        <v>6</v>
      </c>
      <c r="G342" s="8">
        <v>7</v>
      </c>
      <c r="H342" s="8">
        <v>8</v>
      </c>
      <c r="I342" s="8">
        <v>9</v>
      </c>
    </row>
    <row r="343" spans="1:9" ht="30">
      <c r="A343" s="9">
        <v>2100</v>
      </c>
      <c r="B343" s="9" t="s">
        <v>80</v>
      </c>
      <c r="C343" s="9">
        <f>C344+C345</f>
        <v>5401395</v>
      </c>
      <c r="D343" s="9">
        <f>D344+D345</f>
        <v>5399236</v>
      </c>
      <c r="E343" s="8"/>
      <c r="F343" s="8"/>
      <c r="G343" s="8"/>
      <c r="H343" s="8"/>
      <c r="I343" s="8"/>
    </row>
    <row r="344" spans="1:9" ht="15">
      <c r="A344" s="9">
        <v>2111</v>
      </c>
      <c r="B344" s="9" t="s">
        <v>81</v>
      </c>
      <c r="C344" s="9">
        <v>4436932</v>
      </c>
      <c r="D344" s="8">
        <v>4436931</v>
      </c>
      <c r="E344" s="8"/>
      <c r="F344" s="8"/>
      <c r="G344" s="8"/>
      <c r="H344" s="8"/>
      <c r="I344" s="8"/>
    </row>
    <row r="345" spans="1:9" ht="15">
      <c r="A345" s="9">
        <v>2120</v>
      </c>
      <c r="B345" s="9" t="s">
        <v>82</v>
      </c>
      <c r="C345" s="9">
        <v>964463</v>
      </c>
      <c r="D345" s="8">
        <v>962305</v>
      </c>
      <c r="E345" s="8"/>
      <c r="F345" s="8"/>
      <c r="G345" s="8"/>
      <c r="H345" s="8"/>
      <c r="I345" s="8"/>
    </row>
    <row r="346" spans="1:9" ht="15">
      <c r="A346" s="9">
        <v>2200</v>
      </c>
      <c r="B346" s="9" t="s">
        <v>83</v>
      </c>
      <c r="C346" s="9">
        <f>C347+C348+C349+C350+C355</f>
        <v>542330</v>
      </c>
      <c r="D346" s="9">
        <f>D347+D348+D349+D350+D355</f>
        <v>435565</v>
      </c>
      <c r="E346" s="8"/>
      <c r="F346" s="8"/>
      <c r="G346" s="8"/>
      <c r="H346" s="8"/>
      <c r="I346" s="8"/>
    </row>
    <row r="347" spans="1:9" ht="27" customHeight="1">
      <c r="A347" s="9">
        <v>2210</v>
      </c>
      <c r="B347" s="9" t="s">
        <v>84</v>
      </c>
      <c r="C347" s="9">
        <v>6900</v>
      </c>
      <c r="D347" s="8">
        <v>6873</v>
      </c>
      <c r="E347" s="8"/>
      <c r="F347" s="8"/>
      <c r="G347" s="8"/>
      <c r="H347" s="8"/>
      <c r="I347" s="8"/>
    </row>
    <row r="348" spans="1:9" ht="15">
      <c r="A348" s="9">
        <v>2240</v>
      </c>
      <c r="B348" s="9" t="s">
        <v>85</v>
      </c>
      <c r="C348" s="9">
        <v>13000</v>
      </c>
      <c r="D348" s="8">
        <v>12938</v>
      </c>
      <c r="E348" s="8"/>
      <c r="F348" s="8"/>
      <c r="G348" s="8"/>
      <c r="H348" s="8"/>
      <c r="I348" s="8"/>
    </row>
    <row r="349" spans="1:9" ht="15">
      <c r="A349" s="9">
        <v>2250</v>
      </c>
      <c r="B349" s="9" t="s">
        <v>86</v>
      </c>
      <c r="C349" s="9"/>
      <c r="D349" s="8"/>
      <c r="E349" s="8"/>
      <c r="F349" s="8"/>
      <c r="G349" s="8"/>
      <c r="H349" s="8"/>
      <c r="I349" s="8"/>
    </row>
    <row r="350" spans="1:9" ht="23.25" customHeight="1">
      <c r="A350" s="13">
        <v>2270</v>
      </c>
      <c r="B350" s="9" t="s">
        <v>87</v>
      </c>
      <c r="C350" s="13">
        <f>C351+C352+C353</f>
        <v>522430</v>
      </c>
      <c r="D350" s="13">
        <f>D351+D352+D353</f>
        <v>415754</v>
      </c>
      <c r="E350" s="8"/>
      <c r="F350" s="8"/>
      <c r="G350" s="8"/>
      <c r="H350" s="8"/>
      <c r="I350" s="8"/>
    </row>
    <row r="351" spans="1:9" ht="15">
      <c r="A351" s="13">
        <v>2271</v>
      </c>
      <c r="B351" s="9" t="s">
        <v>88</v>
      </c>
      <c r="C351" s="8">
        <v>465290</v>
      </c>
      <c r="D351" s="8">
        <v>358614</v>
      </c>
      <c r="E351" s="8"/>
      <c r="F351" s="8"/>
      <c r="G351" s="8"/>
      <c r="H351" s="8"/>
      <c r="I351" s="8"/>
    </row>
    <row r="352" spans="1:9" ht="12.75" customHeight="1">
      <c r="A352" s="13">
        <v>2272</v>
      </c>
      <c r="B352" s="9" t="s">
        <v>90</v>
      </c>
      <c r="C352" s="8">
        <v>5840</v>
      </c>
      <c r="D352" s="8">
        <v>5840</v>
      </c>
      <c r="E352" s="8"/>
      <c r="F352" s="8"/>
      <c r="G352" s="8"/>
      <c r="H352" s="8"/>
      <c r="I352" s="8"/>
    </row>
    <row r="353" spans="1:9" ht="15">
      <c r="A353" s="13">
        <v>2273</v>
      </c>
      <c r="B353" s="9" t="s">
        <v>89</v>
      </c>
      <c r="C353" s="8">
        <v>51300</v>
      </c>
      <c r="D353" s="8">
        <v>51300</v>
      </c>
      <c r="E353" s="8"/>
      <c r="F353" s="8"/>
      <c r="G353" s="8"/>
      <c r="H353" s="8"/>
      <c r="I353" s="8"/>
    </row>
    <row r="354" spans="1:9" ht="15">
      <c r="A354" s="13">
        <v>2730</v>
      </c>
      <c r="B354" s="9" t="s">
        <v>91</v>
      </c>
      <c r="C354" s="8"/>
      <c r="D354" s="8"/>
      <c r="E354" s="8"/>
      <c r="F354" s="8"/>
      <c r="G354" s="8"/>
      <c r="H354" s="8"/>
      <c r="I354" s="8"/>
    </row>
    <row r="355" spans="1:9" ht="21" customHeight="1">
      <c r="A355" s="13">
        <v>2282</v>
      </c>
      <c r="B355" s="9" t="s">
        <v>92</v>
      </c>
      <c r="C355" s="8"/>
      <c r="D355" s="8"/>
      <c r="E355" s="8"/>
      <c r="F355" s="8"/>
      <c r="G355" s="8"/>
      <c r="H355" s="8"/>
      <c r="I355" s="8"/>
    </row>
    <row r="356" spans="1:9" ht="15">
      <c r="A356" s="13">
        <v>2800</v>
      </c>
      <c r="B356" s="9" t="s">
        <v>113</v>
      </c>
      <c r="C356" s="8"/>
      <c r="D356" s="8"/>
      <c r="E356" s="8"/>
      <c r="F356" s="8"/>
      <c r="G356" s="8"/>
      <c r="H356" s="8"/>
      <c r="I356" s="8"/>
    </row>
    <row r="357" spans="1:9" ht="21.75" customHeight="1">
      <c r="A357" s="13">
        <v>3110</v>
      </c>
      <c r="B357" s="9" t="s">
        <v>93</v>
      </c>
      <c r="C357" s="8"/>
      <c r="D357" s="8"/>
      <c r="E357" s="8"/>
      <c r="F357" s="8"/>
      <c r="G357" s="8"/>
      <c r="H357" s="8"/>
      <c r="I357" s="8"/>
    </row>
    <row r="358" spans="1:9" ht="15">
      <c r="A358" s="13">
        <v>3132</v>
      </c>
      <c r="B358" s="9" t="s">
        <v>94</v>
      </c>
      <c r="C358" s="8"/>
      <c r="D358" s="8"/>
      <c r="E358" s="8"/>
      <c r="F358" s="8"/>
      <c r="G358" s="8"/>
      <c r="H358" s="8"/>
      <c r="I358" s="8"/>
    </row>
    <row r="359" spans="1:9" ht="15">
      <c r="A359" s="8" t="s">
        <v>12</v>
      </c>
      <c r="B359" s="8" t="s">
        <v>16</v>
      </c>
      <c r="C359" s="8">
        <f>C343+C346+C354+C357+C358</f>
        <v>5943725</v>
      </c>
      <c r="D359" s="8">
        <f>D343+D346+D354+D357+D358</f>
        <v>5834801</v>
      </c>
      <c r="E359" s="8"/>
      <c r="F359" s="8"/>
      <c r="G359" s="8"/>
      <c r="H359" s="8"/>
      <c r="I359" s="8"/>
    </row>
    <row r="360" ht="0.75" customHeight="1"/>
    <row r="361" ht="15" hidden="1"/>
    <row r="362" spans="1:9" ht="15">
      <c r="A362" s="34" t="s">
        <v>54</v>
      </c>
      <c r="B362" s="34"/>
      <c r="C362" s="34"/>
      <c r="D362" s="34"/>
      <c r="E362" s="34"/>
      <c r="F362" s="34"/>
      <c r="G362" s="34"/>
      <c r="H362" s="34"/>
      <c r="I362" s="34"/>
    </row>
    <row r="363" spans="1:9" ht="42.75" customHeight="1">
      <c r="A363" s="32" t="s">
        <v>55</v>
      </c>
      <c r="B363" s="32"/>
      <c r="C363" s="32"/>
      <c r="D363" s="32"/>
      <c r="E363" s="32"/>
      <c r="F363" s="32"/>
      <c r="G363" s="32"/>
      <c r="H363" s="32"/>
      <c r="I363" s="32"/>
    </row>
    <row r="364" ht="15" hidden="1"/>
    <row r="365" spans="1:9" ht="15" customHeight="1">
      <c r="A365" s="31" t="s">
        <v>56</v>
      </c>
      <c r="B365" s="31"/>
      <c r="C365" s="7"/>
      <c r="D365" s="11"/>
      <c r="G365" s="42" t="s">
        <v>151</v>
      </c>
      <c r="H365" s="42"/>
      <c r="I365" s="42"/>
    </row>
    <row r="366" spans="1:11" ht="15" customHeight="1">
      <c r="A366" s="4"/>
      <c r="B366" s="12"/>
      <c r="D366" s="7" t="s">
        <v>57</v>
      </c>
      <c r="G366" s="35" t="s">
        <v>58</v>
      </c>
      <c r="H366" s="35"/>
      <c r="I366" s="35"/>
      <c r="K366" s="1">
        <v>0</v>
      </c>
    </row>
    <row r="367" spans="1:9" ht="15" customHeight="1">
      <c r="A367" s="31" t="s">
        <v>59</v>
      </c>
      <c r="B367" s="31"/>
      <c r="C367" s="7"/>
      <c r="D367" s="11"/>
      <c r="G367" s="42" t="s">
        <v>204</v>
      </c>
      <c r="H367" s="42"/>
      <c r="I367" s="42"/>
    </row>
    <row r="368" spans="1:9" ht="15">
      <c r="A368" s="6"/>
      <c r="B368" s="7"/>
      <c r="C368" s="7"/>
      <c r="D368" s="7" t="s">
        <v>57</v>
      </c>
      <c r="G368" s="33" t="s">
        <v>58</v>
      </c>
      <c r="H368" s="33"/>
      <c r="I368" s="33"/>
    </row>
  </sheetData>
  <sheetProtection/>
  <mergeCells count="192">
    <mergeCell ref="C12:D12"/>
    <mergeCell ref="E12:F12"/>
    <mergeCell ref="G12:N12"/>
    <mergeCell ref="O12:P12"/>
    <mergeCell ref="A10:J10"/>
    <mergeCell ref="K10:N10"/>
    <mergeCell ref="C11:D11"/>
    <mergeCell ref="E11:F11"/>
    <mergeCell ref="G11:N11"/>
    <mergeCell ref="O11:P11"/>
    <mergeCell ref="A7:J7"/>
    <mergeCell ref="K7:N7"/>
    <mergeCell ref="A8:J8"/>
    <mergeCell ref="K8:N8"/>
    <mergeCell ref="A9:J9"/>
    <mergeCell ref="K9:N9"/>
    <mergeCell ref="A276:M276"/>
    <mergeCell ref="K161:M161"/>
    <mergeCell ref="A161:A162"/>
    <mergeCell ref="A274:M274"/>
    <mergeCell ref="A268:M268"/>
    <mergeCell ref="A270:M270"/>
    <mergeCell ref="A272:M272"/>
    <mergeCell ref="L263:M263"/>
    <mergeCell ref="B251:B252"/>
    <mergeCell ref="C251:C252"/>
    <mergeCell ref="D251:F251"/>
    <mergeCell ref="G251:I251"/>
    <mergeCell ref="C263:C264"/>
    <mergeCell ref="D263:E263"/>
    <mergeCell ref="F263:G263"/>
    <mergeCell ref="H263:I263"/>
    <mergeCell ref="J263:K263"/>
    <mergeCell ref="G365:I365"/>
    <mergeCell ref="G367:I367"/>
    <mergeCell ref="A21:P21"/>
    <mergeCell ref="A22:P22"/>
    <mergeCell ref="A38:J38"/>
    <mergeCell ref="A52:N52"/>
    <mergeCell ref="A41:A42"/>
    <mergeCell ref="B41:B42"/>
    <mergeCell ref="C41:F41"/>
    <mergeCell ref="G41:J41"/>
    <mergeCell ref="A53:N53"/>
    <mergeCell ref="A77:N77"/>
    <mergeCell ref="K55:N55"/>
    <mergeCell ref="A55:A56"/>
    <mergeCell ref="B55:B56"/>
    <mergeCell ref="C55:F55"/>
    <mergeCell ref="G55:J55"/>
    <mergeCell ref="K26:N26"/>
    <mergeCell ref="A14:P14"/>
    <mergeCell ref="A86:J86"/>
    <mergeCell ref="A6:P6"/>
    <mergeCell ref="O7:P7"/>
    <mergeCell ref="O8:P8"/>
    <mergeCell ref="O9:P9"/>
    <mergeCell ref="O10:P10"/>
    <mergeCell ref="A80:A81"/>
    <mergeCell ref="G80:J80"/>
    <mergeCell ref="E315:F315"/>
    <mergeCell ref="H315:H316"/>
    <mergeCell ref="J315:K315"/>
    <mergeCell ref="B314:B316"/>
    <mergeCell ref="G315:G316"/>
    <mergeCell ref="C315:C316"/>
    <mergeCell ref="D315:D316"/>
    <mergeCell ref="J288:J289"/>
    <mergeCell ref="G288:G289"/>
    <mergeCell ref="D288:D289"/>
    <mergeCell ref="B288:B289"/>
    <mergeCell ref="C288:C289"/>
    <mergeCell ref="F288:F289"/>
    <mergeCell ref="H288:I288"/>
    <mergeCell ref="O227:O228"/>
    <mergeCell ref="G227:H227"/>
    <mergeCell ref="A248:I248"/>
    <mergeCell ref="L227:L228"/>
    <mergeCell ref="I227:J227"/>
    <mergeCell ref="N227:N228"/>
    <mergeCell ref="K227:K228"/>
    <mergeCell ref="P227:P228"/>
    <mergeCell ref="G242:I242"/>
    <mergeCell ref="J242:L242"/>
    <mergeCell ref="A237:L237"/>
    <mergeCell ref="A238:L238"/>
    <mergeCell ref="A239:L239"/>
    <mergeCell ref="A240:L240"/>
    <mergeCell ref="A242:A243"/>
    <mergeCell ref="M227:M228"/>
    <mergeCell ref="E227:F227"/>
    <mergeCell ref="O226:P226"/>
    <mergeCell ref="H213:I213"/>
    <mergeCell ref="J213:K213"/>
    <mergeCell ref="G226:J226"/>
    <mergeCell ref="K226:L226"/>
    <mergeCell ref="A224:P224"/>
    <mergeCell ref="M226:N226"/>
    <mergeCell ref="D213:E213"/>
    <mergeCell ref="F213:G213"/>
    <mergeCell ref="H161:J161"/>
    <mergeCell ref="B150:B151"/>
    <mergeCell ref="C150:F150"/>
    <mergeCell ref="G150:J150"/>
    <mergeCell ref="A157:M157"/>
    <mergeCell ref="A158:M158"/>
    <mergeCell ref="B161:B162"/>
    <mergeCell ref="C161:C162"/>
    <mergeCell ref="D161:D162"/>
    <mergeCell ref="E161:G161"/>
    <mergeCell ref="B142:N142"/>
    <mergeCell ref="A150:A151"/>
    <mergeCell ref="B130:N130"/>
    <mergeCell ref="B132:N132"/>
    <mergeCell ref="B134:N134"/>
    <mergeCell ref="B136:N136"/>
    <mergeCell ref="B138:N138"/>
    <mergeCell ref="B140:N140"/>
    <mergeCell ref="A113:A114"/>
    <mergeCell ref="B113:B114"/>
    <mergeCell ref="C113:F113"/>
    <mergeCell ref="G113:J113"/>
    <mergeCell ref="K125:N125"/>
    <mergeCell ref="A147:J147"/>
    <mergeCell ref="A125:A126"/>
    <mergeCell ref="C125:F125"/>
    <mergeCell ref="G125:J125"/>
    <mergeCell ref="B125:B126"/>
    <mergeCell ref="A251:A252"/>
    <mergeCell ref="A259:M259"/>
    <mergeCell ref="K80:N80"/>
    <mergeCell ref="A121:N121"/>
    <mergeCell ref="A122:N122"/>
    <mergeCell ref="A89:A90"/>
    <mergeCell ref="B89:B90"/>
    <mergeCell ref="C89:F89"/>
    <mergeCell ref="G89:J89"/>
    <mergeCell ref="A110:J110"/>
    <mergeCell ref="B226:B228"/>
    <mergeCell ref="C226:F226"/>
    <mergeCell ref="C227:D227"/>
    <mergeCell ref="B242:B243"/>
    <mergeCell ref="C242:C243"/>
    <mergeCell ref="D242:F242"/>
    <mergeCell ref="A337:I337"/>
    <mergeCell ref="A314:A316"/>
    <mergeCell ref="C314:G314"/>
    <mergeCell ref="H314:L314"/>
    <mergeCell ref="E288:E289"/>
    <mergeCell ref="A263:A264"/>
    <mergeCell ref="B263:B264"/>
    <mergeCell ref="A282:J282"/>
    <mergeCell ref="A288:A289"/>
    <mergeCell ref="A284:J284"/>
    <mergeCell ref="G26:J26"/>
    <mergeCell ref="A362:I362"/>
    <mergeCell ref="A363:I363"/>
    <mergeCell ref="A365:B365"/>
    <mergeCell ref="A367:B367"/>
    <mergeCell ref="A283:J283"/>
    <mergeCell ref="G366:I366"/>
    <mergeCell ref="A310:L310"/>
    <mergeCell ref="I315:I316"/>
    <mergeCell ref="L315:L316"/>
    <mergeCell ref="A15:P15"/>
    <mergeCell ref="A17:P17"/>
    <mergeCell ref="A19:P19"/>
    <mergeCell ref="A18:P18"/>
    <mergeCell ref="A16:P16"/>
    <mergeCell ref="G368:I368"/>
    <mergeCell ref="A23:B23"/>
    <mergeCell ref="A26:A27"/>
    <mergeCell ref="B26:B27"/>
    <mergeCell ref="C26:F26"/>
    <mergeCell ref="E188:G188"/>
    <mergeCell ref="H188:J188"/>
    <mergeCell ref="A213:A214"/>
    <mergeCell ref="B213:C213"/>
    <mergeCell ref="A188:A189"/>
    <mergeCell ref="B188:B189"/>
    <mergeCell ref="C188:C189"/>
    <mergeCell ref="D188:D189"/>
    <mergeCell ref="A278:M278"/>
    <mergeCell ref="A266:M266"/>
    <mergeCell ref="A20:P20"/>
    <mergeCell ref="B128:N128"/>
    <mergeCell ref="B153:J153"/>
    <mergeCell ref="B80:B81"/>
    <mergeCell ref="C80:F80"/>
    <mergeCell ref="A184:J184"/>
    <mergeCell ref="A210:K210"/>
    <mergeCell ref="A226:A228"/>
  </mergeCells>
  <printOptions/>
  <pageMargins left="0.16" right="0.16" top="0.33" bottom="0.29" header="0.31496062992125984" footer="0.31496062992125984"/>
  <pageSetup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Olga</cp:lastModifiedBy>
  <cp:lastPrinted>2020-11-11T07:36:44Z</cp:lastPrinted>
  <dcterms:created xsi:type="dcterms:W3CDTF">2018-08-27T10:46:38Z</dcterms:created>
  <dcterms:modified xsi:type="dcterms:W3CDTF">2020-12-21T10:43:57Z</dcterms:modified>
  <cp:category/>
  <cp:version/>
  <cp:contentType/>
  <cp:contentStatus/>
</cp:coreProperties>
</file>