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46" windowWidth="19335" windowHeight="7755" activeTab="0"/>
  </bookViews>
  <sheets>
    <sheet name="Бюджетний запит -Додатковий  ві" sheetId="1" r:id="rId1"/>
  </sheets>
  <definedNames>
    <definedName name="_xlnm.Print_Area" localSheetId="0">'Бюджетний запит -Додатковий  ві'!$B$1:$O$83</definedName>
  </definedNames>
  <calcPr fullCalcOnLoad="1"/>
</workbook>
</file>

<file path=xl/sharedStrings.xml><?xml version="1.0" encoding="utf-8"?>
<sst xmlns="http://schemas.openxmlformats.org/spreadsheetml/2006/main" count="195" uniqueCount="101">
  <si>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</si>
  <si>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
бюджетів)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</si>
  <si>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</si>
  <si>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</si>
  <si>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</si>
  <si>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</si>
  <si>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</si>
  <si>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</si>
  <si>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</si>
  <si>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</si>
  <si>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</si>
  <si>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</si>
  <si>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</si>
  <si>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</si>
  <si>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</si>
  <si>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</si>
  <si>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</si>
  <si>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</si>
  <si>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</si>
  <si>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</si>
  <si>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%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</si>
  <si>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</si>
  <si>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</si>
  <si>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</si>
  <si>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</si>
  <si>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(підпис)</t>
  </si>
  <si>
    <t>(прізвище та ініціали)</t>
  </si>
  <si>
    <t>Начальник відділу планування та економічного аналізу</t>
  </si>
  <si>
    <t>Єрьоменко О.В.</t>
  </si>
  <si>
    <t>необхідно додатково (+)</t>
  </si>
  <si>
    <t>розрахунок</t>
  </si>
  <si>
    <t>затрат</t>
  </si>
  <si>
    <t>продукту</t>
  </si>
  <si>
    <t>ефективності</t>
  </si>
  <si>
    <t>якості</t>
  </si>
  <si>
    <t>(грн)</t>
  </si>
  <si>
    <t>Затрат</t>
  </si>
  <si>
    <t>обсяг видатків всього, в .т.ч</t>
  </si>
  <si>
    <t>послуги по  утриманню ліній зовнішнього освітлення</t>
  </si>
  <si>
    <t>Ефективності</t>
  </si>
  <si>
    <t xml:space="preserve"> середні витрати на утримання 1 світлоточки ліній зовнішнього освітлення</t>
  </si>
  <si>
    <t>Якості</t>
  </si>
  <si>
    <t>динаміка рівня освітлення вулиць</t>
  </si>
  <si>
    <t>питома вага утриманих світлоточок до загальної наявної кількості</t>
  </si>
  <si>
    <t>тис. грн.</t>
  </si>
  <si>
    <t>од.</t>
  </si>
  <si>
    <t>Фінансова підтримка підприємств комунальної форми власності</t>
  </si>
  <si>
    <t>результат фінансової діяльності підприємства на початок року</t>
  </si>
  <si>
    <t>кількість підприємств, які потребують фінансової підтримки</t>
  </si>
  <si>
    <t xml:space="preserve">середні витрати на внески до статутного капіталу 1 підприємства </t>
  </si>
  <si>
    <t>Внески до статутного капіталу суб’єктів господарювання</t>
  </si>
  <si>
    <t>Капітальні трансферти підприємствам (установам, організаціям)</t>
  </si>
  <si>
    <t>грн.</t>
  </si>
  <si>
    <t>2021 рік (прогноз)</t>
  </si>
  <si>
    <t>Обґрунтування необхідності додаткових коштів на 2020-2021 роки</t>
  </si>
  <si>
    <t>Поповнення статутного капіталу КП "Лисичанськтепломережа"</t>
  </si>
  <si>
    <t>обсяг видатків у т.ч.</t>
  </si>
  <si>
    <t>обсяг грошових внесків до статутного капіталу ЛКСП "Лисичанськводоканал"</t>
  </si>
  <si>
    <t>обсяг грошових внесків до статутного капіталу КП "Лисичанськтепломережа"</t>
  </si>
  <si>
    <t>звіт ЛКСП "Лисичанськводоканал"</t>
  </si>
  <si>
    <t>звіт КП "Лисичанськтепломережа"</t>
  </si>
  <si>
    <t>співвідношення суми поповнення статутного капіталу до розміру статутного капіталу ЛКСП "Лисичанськводоканал" на початок року</t>
  </si>
  <si>
    <t>співвідношення суми поповнення статутного капіталу до розміру статутного капіталу КП "Лисичанськтепломережа" на початок року</t>
  </si>
  <si>
    <t>результат фінансової діяльності  ЛКСП "Лисичанськводоканал" на кінець року (прогноз)</t>
  </si>
  <si>
    <t>результат фінансової діяльності підприємства  КП "Лисичанськтепломережа" на кінець року (прогноз)</t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</si>
  <si>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</si>
  <si>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БЮДЖЕТНИЙ ЗАПИТ НА 2020 – 2022 РОКИ додатковий ( Форма 2020-3 )</t>
  </si>
  <si>
    <t>03364197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</si>
  <si>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</si>
  <si>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</si>
  <si>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</si>
  <si>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</si>
  <si>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</si>
  <si>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</si>
  <si>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3.   1217670</t>
  </si>
  <si>
    <t>0490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</si>
  <si>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</si>
  <si>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</si>
  <si>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</si>
  <si>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</si>
  <si>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</si>
  <si>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рік(проект) в межах доведених граничних обсягів</t>
  </si>
  <si>
    <t>2020 рік(проект) зміни у разі виділення додаткових коштів</t>
  </si>
  <si>
    <t>2) додаткові витрати на  2021-2022 роки за бюджетними програмами/підпрограмами:</t>
  </si>
  <si>
    <t>2022 рік (прогноз)</t>
  </si>
  <si>
    <t>2021 рік(прогноз) в межах доведених індикативних прогнозних показників</t>
  </si>
  <si>
    <t>2021 рік(прогноз) зміни у разі передбачення додаткових коштів</t>
  </si>
  <si>
    <t>2022 рік(прогноз) зміни у разі передбачення додаткових коштів</t>
  </si>
  <si>
    <t xml:space="preserve">Наслідки у разі, якщо додаткові кошти не будуть передбачені у 2021–2022 роках, та альтернативні заходи, яких необхідно вжити для забезпечення виконання бюджетної програми: </t>
  </si>
  <si>
    <t>Головний спеціаліст відділу планування та економічного аналізу</t>
  </si>
  <si>
    <t>Кримченко К.В.</t>
  </si>
  <si>
    <t>2022рік(прогноз) в межах доведених індикативних прогнозних показників</t>
  </si>
  <si>
    <t>лист КП "Лисичанськтепломережа"</t>
  </si>
  <si>
    <t>план фінасово-економічних показників КП "Лисичанськтепломережа"</t>
  </si>
  <si>
    <t>Начальник управління</t>
  </si>
  <si>
    <t>Сахань В.Г.</t>
  </si>
  <si>
    <t>звіт ЛКСП "Лисичанськводоканал" очікуваний</t>
  </si>
  <si>
    <t xml:space="preserve">1.Управління житлово-комунального господарства військово-циівільної адміністрації міста Лисичанськ Луганської області </t>
  </si>
  <si>
    <t xml:space="preserve">2. Управління житлово-комунального господарства військово-циівільної адміністрації міста Лисичанськ Луганської області </t>
  </si>
  <si>
    <t>На підставі листа КП "Лисичанськтепломережа" від 04.11.2020 №1766, з метою забезпечення поповнення обігових коштів КП "Лисичанськтепломережа" шляхом внесення грошового внеску до статутного капіталу, виконання Програми розвитку ЖКГ та благоустрою м. Лисичанська на 2020 рік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</si>
  <si>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Недостатність обігових коштів КП "Лисичанськтепломережа" для розрахунків за спожитий природний газ по договорам реструктуризації, альтернатива відсутня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</si>
</sst>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,##0.000"/>
    <numFmt numFmtId="191" formatCode="#,##0.0000"/>
  </numFmts>
  <fonts count="3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Times New Roman"/>
      <family val="1"/>
    </font>
    <font>
      <i/>
      <sz val="7.5"/>
      <color indexed="8"/>
      <name val="Times New Roman"/>
      <family val="1"/>
    </font>
    <font>
      <sz val="8"/>
      <color indexed="9"/>
      <name val="Times New Roman"/>
      <family val="1"/>
    </font>
    <font>
      <sz val="7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3" fontId="11" fillId="0" borderId="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3" fontId="17" fillId="0" borderId="10" xfId="0" applyNumberFormat="1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184" fontId="35" fillId="0" borderId="0" xfId="0" applyNumberFormat="1" applyFont="1" applyBorder="1" applyAlignment="1" applyProtection="1">
      <alignment horizontal="center" vertical="center" wrapText="1"/>
      <protection/>
    </xf>
    <xf numFmtId="182" fontId="35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5" fillId="0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5" fillId="0" borderId="13" xfId="0" applyFont="1" applyBorder="1" applyAlignment="1" applyProtection="1">
      <alignment horizontal="left" vertical="top" wrapText="1"/>
      <protection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3" fontId="37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35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" fontId="37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right" vertical="center" wrapText="1"/>
      <protection/>
    </xf>
    <xf numFmtId="3" fontId="35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6" fillId="0" borderId="12" xfId="0" applyFont="1" applyBorder="1" applyAlignment="1" applyProtection="1">
      <alignment horizontal="left" vertical="center" wrapText="1"/>
      <protection/>
    </xf>
    <xf numFmtId="0" fontId="36" fillId="0" borderId="23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35" fillId="0" borderId="10" xfId="0" applyFont="1" applyBorder="1" applyAlignment="1" applyProtection="1">
      <alignment horizontal="left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3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183" fontId="35" fillId="0" borderId="19" xfId="0" applyNumberFormat="1" applyFont="1" applyFill="1" applyBorder="1" applyAlignment="1" applyProtection="1">
      <alignment horizontal="center" vertical="center" wrapText="1"/>
      <protection/>
    </xf>
    <xf numFmtId="3" fontId="35" fillId="0" borderId="24" xfId="0" applyNumberFormat="1" applyFont="1" applyFill="1" applyBorder="1" applyAlignment="1" applyProtection="1">
      <alignment horizontal="center" vertical="center" wrapText="1"/>
      <protection/>
    </xf>
    <xf numFmtId="3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183" fontId="35" fillId="0" borderId="10" xfId="0" applyNumberFormat="1" applyFont="1" applyBorder="1" applyAlignment="1" applyProtection="1">
      <alignment horizontal="center" vertical="center" wrapText="1"/>
      <protection/>
    </xf>
    <xf numFmtId="184" fontId="38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180" fontId="35" fillId="0" borderId="10" xfId="0" applyNumberFormat="1" applyFont="1" applyFill="1" applyBorder="1" applyAlignment="1" applyProtection="1">
      <alignment horizontal="center" vertical="center" wrapText="1"/>
      <protection/>
    </xf>
    <xf numFmtId="180" fontId="35" fillId="0" borderId="10" xfId="0" applyNumberFormat="1" applyFont="1" applyBorder="1" applyAlignment="1" applyProtection="1">
      <alignment horizontal="center" vertical="center" wrapText="1"/>
      <protection/>
    </xf>
    <xf numFmtId="4" fontId="35" fillId="0" borderId="10" xfId="0" applyNumberFormat="1" applyFont="1" applyFill="1" applyBorder="1" applyAlignment="1" applyProtection="1">
      <alignment horizontal="center" vertical="center" wrapText="1"/>
      <protection/>
    </xf>
    <xf numFmtId="180" fontId="38" fillId="0" borderId="10" xfId="0" applyNumberFormat="1" applyFont="1" applyFill="1" applyBorder="1" applyAlignment="1" applyProtection="1">
      <alignment horizontal="center" vertical="center" wrapText="1"/>
      <protection/>
    </xf>
    <xf numFmtId="184" fontId="35" fillId="0" borderId="10" xfId="0" applyNumberFormat="1" applyFont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5" fillId="0" borderId="23" xfId="0" applyFont="1" applyBorder="1" applyAlignment="1" applyProtection="1">
      <alignment horizontal="center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184" fontId="35" fillId="0" borderId="24" xfId="0" applyNumberFormat="1" applyFont="1" applyFill="1" applyBorder="1" applyAlignment="1" applyProtection="1">
      <alignment horizontal="center" vertical="center" wrapText="1"/>
      <protection/>
    </xf>
    <xf numFmtId="184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5" fillId="0" borderId="24" xfId="0" applyNumberFormat="1" applyFont="1" applyFill="1" applyBorder="1" applyAlignment="1" applyProtection="1">
      <alignment horizontal="center" vertical="center" wrapText="1"/>
      <protection/>
    </xf>
    <xf numFmtId="0" fontId="35" fillId="0" borderId="25" xfId="0" applyNumberFormat="1" applyFont="1" applyFill="1" applyBorder="1" applyAlignment="1" applyProtection="1">
      <alignment horizontal="center" vertical="center" wrapText="1"/>
      <protection/>
    </xf>
    <xf numFmtId="180" fontId="35" fillId="0" borderId="19" xfId="0" applyNumberFormat="1" applyFont="1" applyFill="1" applyBorder="1" applyAlignment="1" applyProtection="1">
      <alignment horizontal="center" vertical="center" wrapText="1"/>
      <protection/>
    </xf>
    <xf numFmtId="180" fontId="35" fillId="0" borderId="24" xfId="0" applyNumberFormat="1" applyFont="1" applyFill="1" applyBorder="1" applyAlignment="1" applyProtection="1">
      <alignment horizontal="center" vertical="center" wrapText="1"/>
      <protection/>
    </xf>
    <xf numFmtId="180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11" fillId="0" borderId="27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37" fillId="0" borderId="10" xfId="0" applyFont="1" applyBorder="1" applyAlignment="1" applyProtection="1">
      <alignment horizontal="left"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183" fontId="35" fillId="0" borderId="12" xfId="0" applyNumberFormat="1" applyFont="1" applyBorder="1" applyAlignment="1" applyProtection="1">
      <alignment horizontal="center" vertical="center" wrapText="1"/>
      <protection/>
    </xf>
    <xf numFmtId="183" fontId="35" fillId="0" borderId="23" xfId="0" applyNumberFormat="1" applyFont="1" applyBorder="1" applyAlignment="1" applyProtection="1">
      <alignment horizontal="center" vertical="center" wrapText="1"/>
      <protection/>
    </xf>
    <xf numFmtId="183" fontId="35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 applyProtection="1">
      <alignment horizontal="left" vertical="center" wrapText="1"/>
      <protection/>
    </xf>
    <xf numFmtId="0" fontId="14" fillId="0" borderId="22" xfId="0" applyFont="1" applyBorder="1" applyAlignment="1" applyProtection="1">
      <alignment horizontal="left" vertical="center" wrapText="1"/>
      <protection/>
    </xf>
    <xf numFmtId="184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left" vertical="center" wrapText="1"/>
      <protection/>
    </xf>
    <xf numFmtId="183" fontId="35" fillId="0" borderId="24" xfId="0" applyNumberFormat="1" applyFont="1" applyFill="1" applyBorder="1" applyAlignment="1" applyProtection="1">
      <alignment horizontal="center" vertical="center" wrapText="1"/>
      <protection/>
    </xf>
    <xf numFmtId="0" fontId="35" fillId="0" borderId="12" xfId="0" applyFont="1" applyFill="1" applyBorder="1" applyAlignment="1" applyProtection="1">
      <alignment horizontal="left" vertical="center" wrapText="1"/>
      <protection/>
    </xf>
    <xf numFmtId="0" fontId="35" fillId="0" borderId="22" xfId="0" applyFont="1" applyFill="1" applyBorder="1" applyAlignment="1" applyProtection="1">
      <alignment horizontal="left" vertical="center" wrapText="1"/>
      <protection/>
    </xf>
    <xf numFmtId="184" fontId="35" fillId="0" borderId="28" xfId="0" applyNumberFormat="1" applyFont="1" applyFill="1" applyBorder="1" applyAlignment="1" applyProtection="1">
      <alignment horizontal="center" vertical="center" wrapText="1"/>
      <protection/>
    </xf>
    <xf numFmtId="182" fontId="35" fillId="0" borderId="24" xfId="0" applyNumberFormat="1" applyFont="1" applyFill="1" applyBorder="1" applyAlignment="1" applyProtection="1">
      <alignment horizontal="center" vertical="center" wrapText="1"/>
      <protection/>
    </xf>
    <xf numFmtId="182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130" zoomScaleSheetLayoutView="130" workbookViewId="0" topLeftCell="B27">
      <selection activeCell="G41" sqref="G41"/>
    </sheetView>
  </sheetViews>
  <sheetFormatPr defaultColWidth="9.140625" defaultRowHeight="12.75" outlineLevelRow="1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4.8515625" style="5" customWidth="1"/>
    <col min="14" max="14" width="15.28125" style="5" customWidth="1"/>
    <col min="15" max="15" width="5.28125" style="5" customWidth="1"/>
    <col min="16" max="16" width="6.8515625" style="5" customWidth="1"/>
    <col min="17" max="17" width="7.140625" style="5" customWidth="1"/>
    <col min="18" max="18" width="5.57421875" style="5" customWidth="1"/>
    <col min="19" max="16384" width="9.140625" style="5" customWidth="1"/>
  </cols>
  <sheetData>
    <row r="1" spans="1:1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28" t="s">
        <v>65</v>
      </c>
      <c r="M1" s="128"/>
      <c r="N1" s="128"/>
      <c r="O1" s="128"/>
      <c r="P1" s="4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28"/>
      <c r="M2" s="128"/>
      <c r="N2" s="128"/>
      <c r="O2" s="128"/>
      <c r="P2" s="4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28"/>
      <c r="M3" s="128"/>
      <c r="N3" s="128"/>
      <c r="O3" s="128"/>
      <c r="P3" s="4"/>
    </row>
    <row r="4" spans="1:1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28"/>
      <c r="M4" s="128"/>
      <c r="N4" s="128"/>
      <c r="O4" s="128"/>
      <c r="P4" s="4"/>
    </row>
    <row r="5" spans="1:16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28"/>
      <c r="M5" s="128"/>
      <c r="N5" s="128"/>
      <c r="O5" s="128"/>
      <c r="P5" s="4"/>
    </row>
    <row r="6" spans="1:1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128"/>
      <c r="M6" s="128"/>
      <c r="N6" s="128"/>
      <c r="O6" s="128"/>
      <c r="P6" s="4"/>
    </row>
    <row r="7" spans="1:16" ht="18.75" customHeight="1">
      <c r="A7" s="4"/>
      <c r="B7" s="129" t="s">
        <v>66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4"/>
      <c r="P7" s="4"/>
    </row>
    <row r="8" spans="1:18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6"/>
    </row>
    <row r="9" spans="1:16" ht="24" customHeight="1">
      <c r="A9" s="4"/>
      <c r="B9" s="47" t="s">
        <v>97</v>
      </c>
      <c r="C9" s="47"/>
      <c r="D9" s="47"/>
      <c r="E9" s="47"/>
      <c r="F9" s="47"/>
      <c r="G9" s="47"/>
      <c r="H9" s="47"/>
      <c r="I9" s="47"/>
      <c r="J9" s="47"/>
      <c r="K9" s="72">
        <v>12</v>
      </c>
      <c r="L9" s="73"/>
      <c r="M9" s="27"/>
      <c r="N9" s="28" t="s">
        <v>67</v>
      </c>
      <c r="O9" s="4"/>
      <c r="P9" s="4"/>
    </row>
    <row r="10" spans="1:16" ht="15.75" customHeight="1">
      <c r="A10" s="4"/>
      <c r="B10" s="40" t="s">
        <v>0</v>
      </c>
      <c r="C10" s="40"/>
      <c r="D10" s="40"/>
      <c r="E10" s="40"/>
      <c r="F10" s="40"/>
      <c r="G10" s="40"/>
      <c r="H10" s="40"/>
      <c r="I10" s="40"/>
      <c r="J10" s="40"/>
      <c r="K10" s="71" t="s">
        <v>1</v>
      </c>
      <c r="L10" s="71"/>
      <c r="M10" s="29"/>
      <c r="N10" s="21" t="s">
        <v>68</v>
      </c>
      <c r="O10" s="4"/>
      <c r="P10" s="4"/>
    </row>
    <row r="11" spans="1:16" ht="23.25" customHeight="1">
      <c r="A11" s="4"/>
      <c r="B11" s="47" t="s">
        <v>98</v>
      </c>
      <c r="C11" s="47"/>
      <c r="D11" s="47"/>
      <c r="E11" s="47"/>
      <c r="F11" s="47"/>
      <c r="G11" s="47"/>
      <c r="H11" s="47"/>
      <c r="I11" s="47"/>
      <c r="J11" s="47"/>
      <c r="K11" s="72">
        <v>121</v>
      </c>
      <c r="L11" s="73"/>
      <c r="M11" s="27"/>
      <c r="N11" s="28" t="s">
        <v>67</v>
      </c>
      <c r="O11" s="4"/>
      <c r="P11" s="4"/>
    </row>
    <row r="12" spans="1:16" ht="15.75" customHeight="1">
      <c r="A12" s="4"/>
      <c r="B12" s="40" t="s">
        <v>2</v>
      </c>
      <c r="C12" s="40"/>
      <c r="D12" s="40"/>
      <c r="E12" s="40"/>
      <c r="F12" s="40"/>
      <c r="G12" s="40"/>
      <c r="H12" s="40"/>
      <c r="I12" s="40"/>
      <c r="J12" s="40"/>
      <c r="K12" s="130" t="s">
        <v>1</v>
      </c>
      <c r="L12" s="130"/>
      <c r="M12" s="30"/>
      <c r="N12" s="21" t="s">
        <v>68</v>
      </c>
      <c r="O12" s="4"/>
      <c r="P12" s="4"/>
    </row>
    <row r="13" spans="1:16" ht="19.5" customHeight="1">
      <c r="A13" s="4"/>
      <c r="B13" s="131" t="s">
        <v>74</v>
      </c>
      <c r="C13" s="132"/>
      <c r="D13" s="31">
        <v>7670</v>
      </c>
      <c r="E13" s="32" t="s">
        <v>75</v>
      </c>
      <c r="F13" s="133" t="s">
        <v>50</v>
      </c>
      <c r="G13" s="133"/>
      <c r="H13" s="133"/>
      <c r="I13" s="133"/>
      <c r="J13" s="133"/>
      <c r="K13" s="133"/>
      <c r="L13" s="133"/>
      <c r="M13" s="133"/>
      <c r="N13" s="33">
        <v>12208100000</v>
      </c>
      <c r="O13" s="4"/>
      <c r="P13" s="4"/>
    </row>
    <row r="14" spans="1:16" ht="18" customHeight="1">
      <c r="A14" s="4"/>
      <c r="B14" s="134" t="s">
        <v>69</v>
      </c>
      <c r="C14" s="134"/>
      <c r="D14" s="34" t="s">
        <v>70</v>
      </c>
      <c r="E14" s="35" t="s">
        <v>71</v>
      </c>
      <c r="F14" s="134" t="s">
        <v>72</v>
      </c>
      <c r="G14" s="134"/>
      <c r="H14" s="134"/>
      <c r="I14" s="134"/>
      <c r="J14" s="134"/>
      <c r="K14" s="134"/>
      <c r="L14" s="134"/>
      <c r="M14" s="134"/>
      <c r="N14" s="21" t="s">
        <v>73</v>
      </c>
      <c r="O14" s="4"/>
      <c r="P14" s="4"/>
    </row>
    <row r="15" spans="1:16" ht="14.25" customHeight="1">
      <c r="A15" s="4"/>
      <c r="B15" s="60" t="s">
        <v>3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4"/>
      <c r="P15" s="4"/>
    </row>
    <row r="16" spans="1:16" ht="15.75" customHeight="1">
      <c r="A16" s="4"/>
      <c r="B16" s="47" t="s">
        <v>76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3" t="s">
        <v>35</v>
      </c>
      <c r="P16" s="4"/>
    </row>
    <row r="17" spans="1:16" ht="13.5" customHeight="1">
      <c r="A17" s="4"/>
      <c r="B17" s="44" t="s">
        <v>4</v>
      </c>
      <c r="C17" s="45"/>
      <c r="D17" s="42" t="s">
        <v>5</v>
      </c>
      <c r="E17" s="43"/>
      <c r="F17" s="50" t="s">
        <v>77</v>
      </c>
      <c r="G17" s="50" t="s">
        <v>78</v>
      </c>
      <c r="H17" s="51" t="s">
        <v>79</v>
      </c>
      <c r="I17" s="74"/>
      <c r="J17" s="52"/>
      <c r="K17" s="42" t="s">
        <v>80</v>
      </c>
      <c r="L17" s="75"/>
      <c r="M17" s="75"/>
      <c r="N17" s="75"/>
      <c r="O17" s="43"/>
      <c r="P17" s="4"/>
    </row>
    <row r="18" spans="1:16" ht="48" customHeight="1">
      <c r="A18" s="4"/>
      <c r="B18" s="46"/>
      <c r="C18" s="41"/>
      <c r="D18" s="37"/>
      <c r="E18" s="38"/>
      <c r="F18" s="50"/>
      <c r="G18" s="50"/>
      <c r="H18" s="50" t="s">
        <v>6</v>
      </c>
      <c r="I18" s="50"/>
      <c r="J18" s="11" t="s">
        <v>29</v>
      </c>
      <c r="K18" s="37"/>
      <c r="L18" s="76"/>
      <c r="M18" s="76"/>
      <c r="N18" s="76"/>
      <c r="O18" s="38"/>
      <c r="P18" s="4"/>
    </row>
    <row r="19" spans="1:16" ht="10.5" customHeight="1">
      <c r="A19" s="4"/>
      <c r="B19" s="48" t="s">
        <v>7</v>
      </c>
      <c r="C19" s="48"/>
      <c r="D19" s="48" t="s">
        <v>8</v>
      </c>
      <c r="E19" s="48"/>
      <c r="F19" s="1" t="s">
        <v>9</v>
      </c>
      <c r="G19" s="1" t="s">
        <v>10</v>
      </c>
      <c r="H19" s="48" t="s">
        <v>11</v>
      </c>
      <c r="I19" s="48"/>
      <c r="J19" s="1" t="s">
        <v>12</v>
      </c>
      <c r="K19" s="48" t="s">
        <v>13</v>
      </c>
      <c r="L19" s="48"/>
      <c r="M19" s="48"/>
      <c r="N19" s="48"/>
      <c r="O19" s="48"/>
      <c r="P19" s="4"/>
    </row>
    <row r="20" spans="1:16" ht="23.25" customHeight="1">
      <c r="A20" s="4"/>
      <c r="B20" s="50">
        <v>3210</v>
      </c>
      <c r="C20" s="50"/>
      <c r="D20" s="63" t="s">
        <v>51</v>
      </c>
      <c r="E20" s="63"/>
      <c r="F20" s="12">
        <v>1000000</v>
      </c>
      <c r="G20" s="12">
        <v>3612420</v>
      </c>
      <c r="H20" s="53">
        <v>13552494</v>
      </c>
      <c r="I20" s="53"/>
      <c r="J20" s="14">
        <f>J21</f>
        <v>1754348</v>
      </c>
      <c r="K20" s="135" t="s">
        <v>99</v>
      </c>
      <c r="L20" s="136"/>
      <c r="M20" s="136"/>
      <c r="N20" s="136"/>
      <c r="O20" s="137"/>
      <c r="P20" s="4"/>
    </row>
    <row r="21" spans="1:16" ht="33" customHeight="1">
      <c r="A21" s="4"/>
      <c r="B21" s="50">
        <v>3210</v>
      </c>
      <c r="C21" s="50"/>
      <c r="D21" s="63" t="s">
        <v>55</v>
      </c>
      <c r="E21" s="63"/>
      <c r="F21" s="12"/>
      <c r="G21" s="12">
        <v>950763</v>
      </c>
      <c r="H21" s="53">
        <v>9064348</v>
      </c>
      <c r="I21" s="53"/>
      <c r="J21" s="14">
        <v>1754348</v>
      </c>
      <c r="K21" s="138"/>
      <c r="L21" s="139"/>
      <c r="M21" s="139"/>
      <c r="N21" s="139"/>
      <c r="O21" s="140"/>
      <c r="P21" s="4"/>
    </row>
    <row r="22" spans="1:16" ht="21" customHeight="1">
      <c r="A22" s="4"/>
      <c r="B22" s="60" t="s">
        <v>16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4"/>
    </row>
    <row r="23" spans="1:16" ht="23.25" customHeight="1">
      <c r="A23" s="4"/>
      <c r="B23" s="61" t="s">
        <v>17</v>
      </c>
      <c r="C23" s="62"/>
      <c r="D23" s="48" t="s">
        <v>5</v>
      </c>
      <c r="E23" s="48"/>
      <c r="F23" s="48"/>
      <c r="G23" s="1" t="s">
        <v>18</v>
      </c>
      <c r="H23" s="48" t="s">
        <v>19</v>
      </c>
      <c r="I23" s="48"/>
      <c r="J23" s="48"/>
      <c r="K23" s="48" t="s">
        <v>81</v>
      </c>
      <c r="L23" s="48"/>
      <c r="M23" s="48" t="s">
        <v>82</v>
      </c>
      <c r="N23" s="48"/>
      <c r="O23" s="48"/>
      <c r="P23" s="4"/>
    </row>
    <row r="24" spans="1:16" ht="10.5" customHeight="1">
      <c r="A24" s="4"/>
      <c r="B24" s="48" t="s">
        <v>7</v>
      </c>
      <c r="C24" s="48"/>
      <c r="D24" s="48" t="s">
        <v>8</v>
      </c>
      <c r="E24" s="48"/>
      <c r="F24" s="48"/>
      <c r="G24" s="1" t="s">
        <v>9</v>
      </c>
      <c r="H24" s="48" t="s">
        <v>10</v>
      </c>
      <c r="I24" s="48"/>
      <c r="J24" s="48"/>
      <c r="K24" s="48" t="s">
        <v>11</v>
      </c>
      <c r="L24" s="48"/>
      <c r="M24" s="48" t="s">
        <v>12</v>
      </c>
      <c r="N24" s="48"/>
      <c r="O24" s="48"/>
      <c r="P24" s="4"/>
    </row>
    <row r="25" spans="1:16" ht="10.5" customHeight="1">
      <c r="A25" s="4"/>
      <c r="B25" s="115">
        <v>1</v>
      </c>
      <c r="C25" s="115"/>
      <c r="D25" s="116" t="s">
        <v>50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8"/>
      <c r="P25" s="4"/>
    </row>
    <row r="26" spans="1:16" ht="12.75" customHeight="1">
      <c r="A26" s="4"/>
      <c r="B26" s="56" t="s">
        <v>7</v>
      </c>
      <c r="C26" s="56"/>
      <c r="D26" s="57" t="s">
        <v>46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4"/>
    </row>
    <row r="27" spans="1:16" ht="13.5" customHeight="1">
      <c r="A27" s="4"/>
      <c r="B27" s="48" t="s">
        <v>14</v>
      </c>
      <c r="C27" s="48"/>
      <c r="D27" s="64" t="s">
        <v>31</v>
      </c>
      <c r="E27" s="64" t="s">
        <v>36</v>
      </c>
      <c r="F27" s="64" t="s">
        <v>36</v>
      </c>
      <c r="G27" s="15" t="s">
        <v>14</v>
      </c>
      <c r="H27" s="65" t="s">
        <v>14</v>
      </c>
      <c r="I27" s="65"/>
      <c r="J27" s="65"/>
      <c r="K27" s="54" t="s">
        <v>14</v>
      </c>
      <c r="L27" s="54"/>
      <c r="M27" s="54" t="s">
        <v>14</v>
      </c>
      <c r="N27" s="54"/>
      <c r="O27" s="54"/>
      <c r="P27" s="4"/>
    </row>
    <row r="28" spans="1:16" ht="18.75" customHeight="1" hidden="1" outlineLevel="1">
      <c r="A28" s="4"/>
      <c r="B28" s="48">
        <v>1</v>
      </c>
      <c r="C28" s="48"/>
      <c r="D28" s="64" t="s">
        <v>56</v>
      </c>
      <c r="E28" s="64" t="s">
        <v>37</v>
      </c>
      <c r="F28" s="64" t="s">
        <v>37</v>
      </c>
      <c r="G28" s="15" t="s">
        <v>52</v>
      </c>
      <c r="H28" s="65"/>
      <c r="I28" s="65"/>
      <c r="J28" s="65"/>
      <c r="K28" s="55">
        <f>K29+K30</f>
        <v>13552494</v>
      </c>
      <c r="L28" s="55"/>
      <c r="M28" s="55">
        <f>SUM(M29:O30)</f>
        <v>15306842</v>
      </c>
      <c r="N28" s="55"/>
      <c r="O28" s="55"/>
      <c r="P28" s="4"/>
    </row>
    <row r="29" spans="1:16" ht="18.75" customHeight="1" hidden="1" outlineLevel="1">
      <c r="A29" s="4"/>
      <c r="B29" s="48">
        <v>2</v>
      </c>
      <c r="C29" s="48"/>
      <c r="D29" s="64" t="s">
        <v>57</v>
      </c>
      <c r="E29" s="64"/>
      <c r="F29" s="64"/>
      <c r="G29" s="15" t="s">
        <v>52</v>
      </c>
      <c r="H29" s="65"/>
      <c r="I29" s="65"/>
      <c r="J29" s="65"/>
      <c r="K29" s="55">
        <v>4488146</v>
      </c>
      <c r="L29" s="55"/>
      <c r="M29" s="55">
        <f>K29</f>
        <v>4488146</v>
      </c>
      <c r="N29" s="55"/>
      <c r="O29" s="55"/>
      <c r="P29" s="4"/>
    </row>
    <row r="30" spans="1:16" ht="18.75" customHeight="1" hidden="1" outlineLevel="1">
      <c r="A30" s="4"/>
      <c r="B30" s="48">
        <v>3</v>
      </c>
      <c r="C30" s="48"/>
      <c r="D30" s="64" t="s">
        <v>58</v>
      </c>
      <c r="E30" s="64"/>
      <c r="F30" s="64"/>
      <c r="G30" s="15" t="s">
        <v>52</v>
      </c>
      <c r="H30" s="65"/>
      <c r="I30" s="65"/>
      <c r="J30" s="65"/>
      <c r="K30" s="55">
        <v>9064348</v>
      </c>
      <c r="L30" s="55"/>
      <c r="M30" s="55">
        <f>K30+J21</f>
        <v>10818696</v>
      </c>
      <c r="N30" s="55"/>
      <c r="O30" s="55"/>
      <c r="P30" s="4"/>
    </row>
    <row r="31" spans="1:16" ht="18.75" customHeight="1" collapsed="1">
      <c r="A31" s="4"/>
      <c r="B31" s="48">
        <v>1</v>
      </c>
      <c r="C31" s="48"/>
      <c r="D31" s="64" t="s">
        <v>47</v>
      </c>
      <c r="E31" s="64" t="s">
        <v>38</v>
      </c>
      <c r="F31" s="64" t="s">
        <v>38</v>
      </c>
      <c r="G31" s="15"/>
      <c r="H31" s="65" t="s">
        <v>59</v>
      </c>
      <c r="I31" s="65"/>
      <c r="J31" s="65"/>
      <c r="K31" s="84">
        <v>-31053</v>
      </c>
      <c r="L31" s="84"/>
      <c r="M31" s="55">
        <f>K31</f>
        <v>-31053</v>
      </c>
      <c r="N31" s="55"/>
      <c r="O31" s="55"/>
      <c r="P31" s="4"/>
    </row>
    <row r="32" spans="1:16" ht="18.75" customHeight="1">
      <c r="A32" s="4"/>
      <c r="B32" s="48">
        <v>2</v>
      </c>
      <c r="C32" s="48"/>
      <c r="D32" s="64" t="s">
        <v>47</v>
      </c>
      <c r="E32" s="64" t="s">
        <v>38</v>
      </c>
      <c r="F32" s="64" t="s">
        <v>38</v>
      </c>
      <c r="G32" s="15" t="s">
        <v>44</v>
      </c>
      <c r="H32" s="65" t="s">
        <v>60</v>
      </c>
      <c r="I32" s="65"/>
      <c r="J32" s="65"/>
      <c r="K32" s="84">
        <v>-60464</v>
      </c>
      <c r="L32" s="84"/>
      <c r="M32" s="78">
        <v>-60464</v>
      </c>
      <c r="N32" s="78"/>
      <c r="O32" s="78"/>
      <c r="P32" s="4"/>
    </row>
    <row r="33" spans="1:16" ht="11.25" customHeight="1">
      <c r="A33" s="4"/>
      <c r="B33" s="61" t="s">
        <v>14</v>
      </c>
      <c r="C33" s="62"/>
      <c r="D33" s="85" t="s">
        <v>32</v>
      </c>
      <c r="E33" s="86"/>
      <c r="F33" s="87"/>
      <c r="G33" s="15" t="s">
        <v>14</v>
      </c>
      <c r="H33" s="88" t="s">
        <v>14</v>
      </c>
      <c r="I33" s="89"/>
      <c r="J33" s="90"/>
      <c r="K33" s="112"/>
      <c r="L33" s="114"/>
      <c r="M33" s="112" t="s">
        <v>14</v>
      </c>
      <c r="N33" s="113"/>
      <c r="O33" s="114"/>
      <c r="P33" s="4"/>
    </row>
    <row r="34" spans="1:16" ht="19.5" customHeight="1">
      <c r="A34" s="4"/>
      <c r="B34" s="61">
        <v>1</v>
      </c>
      <c r="C34" s="62"/>
      <c r="D34" s="85" t="s">
        <v>48</v>
      </c>
      <c r="E34" s="86"/>
      <c r="F34" s="87"/>
      <c r="G34" s="15" t="s">
        <v>45</v>
      </c>
      <c r="H34" s="65" t="s">
        <v>92</v>
      </c>
      <c r="I34" s="65"/>
      <c r="J34" s="65"/>
      <c r="K34" s="112">
        <v>2</v>
      </c>
      <c r="L34" s="114"/>
      <c r="M34" s="112">
        <v>2</v>
      </c>
      <c r="N34" s="113"/>
      <c r="O34" s="114"/>
      <c r="P34" s="4"/>
    </row>
    <row r="35" spans="1:16" ht="11.25" customHeight="1">
      <c r="A35" s="4"/>
      <c r="B35" s="48" t="s">
        <v>14</v>
      </c>
      <c r="C35" s="48"/>
      <c r="D35" s="64" t="s">
        <v>33</v>
      </c>
      <c r="E35" s="64" t="s">
        <v>39</v>
      </c>
      <c r="F35" s="64" t="s">
        <v>39</v>
      </c>
      <c r="G35" s="15" t="s">
        <v>14</v>
      </c>
      <c r="H35" s="65" t="s">
        <v>14</v>
      </c>
      <c r="I35" s="65" t="s">
        <v>14</v>
      </c>
      <c r="J35" s="65" t="s">
        <v>14</v>
      </c>
      <c r="K35" s="77"/>
      <c r="L35" s="77"/>
      <c r="M35" s="77" t="s">
        <v>14</v>
      </c>
      <c r="N35" s="77"/>
      <c r="O35" s="77"/>
      <c r="P35" s="4"/>
    </row>
    <row r="36" spans="1:16" ht="11.25" customHeight="1">
      <c r="A36" s="4"/>
      <c r="B36" s="48">
        <v>1</v>
      </c>
      <c r="C36" s="48"/>
      <c r="D36" s="64" t="s">
        <v>49</v>
      </c>
      <c r="E36" s="64" t="s">
        <v>40</v>
      </c>
      <c r="F36" s="64" t="s">
        <v>40</v>
      </c>
      <c r="G36" s="15" t="s">
        <v>52</v>
      </c>
      <c r="H36" s="65" t="s">
        <v>30</v>
      </c>
      <c r="I36" s="65" t="s">
        <v>30</v>
      </c>
      <c r="J36" s="65" t="s">
        <v>30</v>
      </c>
      <c r="K36" s="55">
        <f>K28/K34</f>
        <v>6776247</v>
      </c>
      <c r="L36" s="55"/>
      <c r="M36" s="55">
        <f>ROUND(M28/M34,0)</f>
        <v>7653421</v>
      </c>
      <c r="N36" s="55"/>
      <c r="O36" s="55"/>
      <c r="P36" s="4"/>
    </row>
    <row r="37" spans="1:16" ht="12" customHeight="1">
      <c r="A37" s="4"/>
      <c r="B37" s="48" t="s">
        <v>14</v>
      </c>
      <c r="C37" s="48"/>
      <c r="D37" s="64" t="s">
        <v>34</v>
      </c>
      <c r="E37" s="64" t="s">
        <v>41</v>
      </c>
      <c r="F37" s="64" t="s">
        <v>41</v>
      </c>
      <c r="G37" s="15"/>
      <c r="H37" s="65"/>
      <c r="I37" s="65"/>
      <c r="J37" s="65"/>
      <c r="K37" s="77"/>
      <c r="L37" s="77"/>
      <c r="M37" s="77" t="s">
        <v>14</v>
      </c>
      <c r="N37" s="77"/>
      <c r="O37" s="77"/>
      <c r="P37" s="4"/>
    </row>
    <row r="38" spans="1:16" ht="21" customHeight="1" outlineLevel="1">
      <c r="A38" s="4"/>
      <c r="B38" s="48">
        <v>1</v>
      </c>
      <c r="C38" s="48"/>
      <c r="D38" s="64" t="s">
        <v>61</v>
      </c>
      <c r="E38" s="64" t="s">
        <v>42</v>
      </c>
      <c r="F38" s="64" t="s">
        <v>42</v>
      </c>
      <c r="G38" s="15" t="s">
        <v>20</v>
      </c>
      <c r="H38" s="65" t="s">
        <v>30</v>
      </c>
      <c r="I38" s="65" t="s">
        <v>30</v>
      </c>
      <c r="J38" s="65" t="s">
        <v>30</v>
      </c>
      <c r="K38" s="81">
        <f>(K29/51542857)*100</f>
        <v>8.707600356728383</v>
      </c>
      <c r="L38" s="81"/>
      <c r="M38" s="80">
        <f>(M29/51542857)*100</f>
        <v>8.707600356728383</v>
      </c>
      <c r="N38" s="80"/>
      <c r="O38" s="80"/>
      <c r="P38" s="4"/>
    </row>
    <row r="39" spans="1:16" ht="22.5" customHeight="1">
      <c r="A39" s="4"/>
      <c r="B39" s="48">
        <v>2</v>
      </c>
      <c r="C39" s="48"/>
      <c r="D39" s="64" t="s">
        <v>62</v>
      </c>
      <c r="E39" s="64" t="s">
        <v>42</v>
      </c>
      <c r="F39" s="64" t="s">
        <v>42</v>
      </c>
      <c r="G39" s="15" t="s">
        <v>20</v>
      </c>
      <c r="H39" s="65" t="s">
        <v>30</v>
      </c>
      <c r="I39" s="65" t="s">
        <v>30</v>
      </c>
      <c r="J39" s="65" t="s">
        <v>30</v>
      </c>
      <c r="K39" s="81">
        <f>(K30/55434529.5)*100</f>
        <v>16.351447521530783</v>
      </c>
      <c r="L39" s="81"/>
      <c r="M39" s="83">
        <f>ROUND(M30/55434529.5*100,2)</f>
        <v>19.52</v>
      </c>
      <c r="N39" s="83"/>
      <c r="O39" s="83"/>
      <c r="P39" s="4"/>
    </row>
    <row r="40" spans="1:16" ht="21" customHeight="1" outlineLevel="1">
      <c r="A40" s="4"/>
      <c r="B40" s="48">
        <v>3</v>
      </c>
      <c r="C40" s="48"/>
      <c r="D40" s="64" t="s">
        <v>63</v>
      </c>
      <c r="E40" s="64" t="s">
        <v>43</v>
      </c>
      <c r="F40" s="64" t="s">
        <v>43</v>
      </c>
      <c r="G40" s="15" t="s">
        <v>44</v>
      </c>
      <c r="H40" s="65" t="s">
        <v>96</v>
      </c>
      <c r="I40" s="65" t="s">
        <v>30</v>
      </c>
      <c r="J40" s="65" t="s">
        <v>30</v>
      </c>
      <c r="K40" s="81">
        <v>-32830</v>
      </c>
      <c r="L40" s="81"/>
      <c r="M40" s="80">
        <f>K40</f>
        <v>-32830</v>
      </c>
      <c r="N40" s="80"/>
      <c r="O40" s="80"/>
      <c r="P40" s="4"/>
    </row>
    <row r="41" spans="1:16" ht="30" customHeight="1">
      <c r="A41" s="4"/>
      <c r="B41" s="48">
        <v>4</v>
      </c>
      <c r="C41" s="48"/>
      <c r="D41" s="64" t="s">
        <v>64</v>
      </c>
      <c r="E41" s="64" t="s">
        <v>43</v>
      </c>
      <c r="F41" s="64" t="s">
        <v>43</v>
      </c>
      <c r="G41" s="15" t="s">
        <v>44</v>
      </c>
      <c r="H41" s="65" t="s">
        <v>93</v>
      </c>
      <c r="I41" s="65" t="s">
        <v>30</v>
      </c>
      <c r="J41" s="65" t="s">
        <v>30</v>
      </c>
      <c r="K41" s="81">
        <v>23701.29</v>
      </c>
      <c r="L41" s="81"/>
      <c r="M41" s="82">
        <v>23701.29</v>
      </c>
      <c r="N41" s="82"/>
      <c r="O41" s="82"/>
      <c r="P41" s="4"/>
    </row>
    <row r="42" spans="1:16" ht="11.25" customHeight="1">
      <c r="A42" s="4"/>
      <c r="P42" s="4"/>
    </row>
    <row r="43" spans="1:16" ht="37.5" customHeight="1">
      <c r="A43" s="4"/>
      <c r="B43" s="79" t="s">
        <v>100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P43" s="4"/>
    </row>
    <row r="44" spans="1:16" ht="9.75" customHeight="1">
      <c r="A44" s="4"/>
      <c r="P44" s="4"/>
    </row>
    <row r="45" spans="1:16" ht="12.75" customHeight="1">
      <c r="A45" s="4"/>
      <c r="B45" s="51" t="s">
        <v>15</v>
      </c>
      <c r="C45" s="52"/>
      <c r="D45" s="91"/>
      <c r="E45" s="92"/>
      <c r="F45" s="12">
        <f>SUM(F20:F20)</f>
        <v>1000000</v>
      </c>
      <c r="G45" s="12">
        <f>SUM(G20:G20)</f>
        <v>3612420</v>
      </c>
      <c r="H45" s="53">
        <f>SUM(H20:I20)</f>
        <v>13552494</v>
      </c>
      <c r="I45" s="53"/>
      <c r="J45" s="12">
        <f>SUM(J20:J20)</f>
        <v>1754348</v>
      </c>
      <c r="K45" s="48" t="s">
        <v>14</v>
      </c>
      <c r="L45" s="48"/>
      <c r="M45" s="48"/>
      <c r="N45" s="48"/>
      <c r="O45" s="48"/>
      <c r="P45" s="4"/>
    </row>
    <row r="46" spans="1:16" ht="10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customHeight="1">
      <c r="A47" s="4"/>
      <c r="B47" s="47" t="s">
        <v>83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" t="s">
        <v>35</v>
      </c>
      <c r="P47" s="4"/>
    </row>
    <row r="48" spans="1:16" ht="13.5" customHeight="1">
      <c r="A48" s="4"/>
      <c r="B48" s="44" t="s">
        <v>4</v>
      </c>
      <c r="C48" s="45"/>
      <c r="D48" s="50" t="s">
        <v>5</v>
      </c>
      <c r="E48" s="50"/>
      <c r="F48" s="50" t="s">
        <v>53</v>
      </c>
      <c r="G48" s="50"/>
      <c r="H48" s="50" t="s">
        <v>84</v>
      </c>
      <c r="I48" s="50"/>
      <c r="J48" s="50"/>
      <c r="K48" s="50" t="s">
        <v>54</v>
      </c>
      <c r="L48" s="50"/>
      <c r="M48" s="50"/>
      <c r="N48" s="50"/>
      <c r="O48" s="50"/>
      <c r="P48" s="4"/>
    </row>
    <row r="49" spans="1:16" ht="48.75" customHeight="1">
      <c r="A49" s="4"/>
      <c r="B49" s="46"/>
      <c r="C49" s="41"/>
      <c r="D49" s="50"/>
      <c r="E49" s="50"/>
      <c r="F49" s="11" t="s">
        <v>21</v>
      </c>
      <c r="G49" s="11" t="s">
        <v>29</v>
      </c>
      <c r="H49" s="50" t="s">
        <v>21</v>
      </c>
      <c r="I49" s="50"/>
      <c r="J49" s="11" t="s">
        <v>29</v>
      </c>
      <c r="K49" s="50"/>
      <c r="L49" s="50"/>
      <c r="M49" s="50"/>
      <c r="N49" s="50"/>
      <c r="O49" s="50"/>
      <c r="P49" s="4"/>
    </row>
    <row r="50" spans="1:16" ht="10.5" customHeight="1">
      <c r="A50" s="4"/>
      <c r="B50" s="48" t="s">
        <v>7</v>
      </c>
      <c r="C50" s="48"/>
      <c r="D50" s="48" t="s">
        <v>8</v>
      </c>
      <c r="E50" s="48"/>
      <c r="F50" s="1" t="s">
        <v>9</v>
      </c>
      <c r="G50" s="1" t="s">
        <v>10</v>
      </c>
      <c r="H50" s="48" t="s">
        <v>11</v>
      </c>
      <c r="I50" s="48"/>
      <c r="J50" s="1" t="s">
        <v>12</v>
      </c>
      <c r="K50" s="48" t="s">
        <v>13</v>
      </c>
      <c r="L50" s="48"/>
      <c r="M50" s="48"/>
      <c r="N50" s="48"/>
      <c r="O50" s="48"/>
      <c r="P50" s="4"/>
    </row>
    <row r="51" spans="1:16" ht="12.75">
      <c r="A51" s="4"/>
      <c r="B51" s="111">
        <f>B20</f>
        <v>3210</v>
      </c>
      <c r="C51" s="111"/>
      <c r="D51" s="111" t="str">
        <f>D20</f>
        <v>Капітальні трансферти підприємствам (установам, організаціям)</v>
      </c>
      <c r="E51" s="111"/>
      <c r="F51" s="36">
        <f>ROUND(H20*1.05,0)</f>
        <v>14230119</v>
      </c>
      <c r="G51" s="36">
        <f>ROUND(J20*1.05,0)</f>
        <v>1842065</v>
      </c>
      <c r="H51" s="49">
        <f>ROUND(F51*1.048,0)</f>
        <v>14913165</v>
      </c>
      <c r="I51" s="49"/>
      <c r="J51" s="36">
        <f>ROUND(G51*1.048,0)</f>
        <v>1930484</v>
      </c>
      <c r="K51" s="110" t="str">
        <f>K20</f>
        <v>На підставі листа КП "Лисичанськтепломережа" від 04.11.2020 №1766, з метою забезпечення поповнення обігових коштів КП "Лисичанськтепломережа" шляхом внесення грошового внеску до статутного капіталу, виконання Програми розвитку ЖКГ та благоустрою м. Лисичанська на 2020 рік</v>
      </c>
      <c r="L51" s="110"/>
      <c r="M51" s="110"/>
      <c r="N51" s="110"/>
      <c r="O51" s="110"/>
      <c r="P51" s="4"/>
    </row>
    <row r="52" spans="1:16" ht="21.75" customHeight="1">
      <c r="A52" s="4"/>
      <c r="B52" s="60" t="s">
        <v>22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4"/>
    </row>
    <row r="53" spans="1:16" ht="32.25" customHeight="1">
      <c r="A53" s="4"/>
      <c r="B53" s="1" t="s">
        <v>17</v>
      </c>
      <c r="C53" s="48" t="s">
        <v>23</v>
      </c>
      <c r="D53" s="48"/>
      <c r="E53" s="1" t="s">
        <v>18</v>
      </c>
      <c r="F53" s="1" t="s">
        <v>19</v>
      </c>
      <c r="G53" s="48" t="s">
        <v>85</v>
      </c>
      <c r="H53" s="48"/>
      <c r="I53" s="48" t="s">
        <v>86</v>
      </c>
      <c r="J53" s="48"/>
      <c r="K53" s="48" t="s">
        <v>91</v>
      </c>
      <c r="L53" s="48"/>
      <c r="M53" s="48" t="s">
        <v>87</v>
      </c>
      <c r="N53" s="48"/>
      <c r="O53" s="48"/>
      <c r="P53" s="4"/>
    </row>
    <row r="54" spans="1:16" ht="10.5" customHeight="1">
      <c r="A54" s="4"/>
      <c r="B54" s="1" t="s">
        <v>7</v>
      </c>
      <c r="C54" s="48" t="s">
        <v>8</v>
      </c>
      <c r="D54" s="48"/>
      <c r="E54" s="1" t="s">
        <v>9</v>
      </c>
      <c r="F54" s="1" t="s">
        <v>10</v>
      </c>
      <c r="G54" s="48" t="s">
        <v>11</v>
      </c>
      <c r="H54" s="48"/>
      <c r="I54" s="48" t="s">
        <v>12</v>
      </c>
      <c r="J54" s="48"/>
      <c r="K54" s="48" t="s">
        <v>13</v>
      </c>
      <c r="L54" s="48"/>
      <c r="M54" s="48" t="s">
        <v>24</v>
      </c>
      <c r="N54" s="48"/>
      <c r="O54" s="48"/>
      <c r="P54" s="4"/>
    </row>
    <row r="55" spans="1:16" ht="10.5" customHeight="1" hidden="1" outlineLevel="1">
      <c r="A55" s="4"/>
      <c r="B55" s="13">
        <f>B25</f>
        <v>1</v>
      </c>
      <c r="C55" s="106" t="str">
        <f aca="true" t="shared" si="0" ref="C55:C71">D25</f>
        <v>Внески до статутного капіталу суб’єктів господарювання</v>
      </c>
      <c r="D55" s="107"/>
      <c r="E55" s="107"/>
      <c r="F55" s="107"/>
      <c r="G55" s="108"/>
      <c r="H55" s="108"/>
      <c r="I55" s="108"/>
      <c r="J55" s="108"/>
      <c r="K55" s="108"/>
      <c r="L55" s="108"/>
      <c r="M55" s="108"/>
      <c r="N55" s="108"/>
      <c r="O55" s="109"/>
      <c r="P55" s="4"/>
    </row>
    <row r="56" spans="1:16" ht="11.25" customHeight="1" hidden="1" outlineLevel="1">
      <c r="A56" s="4"/>
      <c r="B56" s="7" t="str">
        <f>B26</f>
        <v>1</v>
      </c>
      <c r="C56" s="57" t="str">
        <f t="shared" si="0"/>
        <v>Фінансова підтримка підприємств комунальної форми власності</v>
      </c>
      <c r="D56" s="58"/>
      <c r="E56" s="58"/>
      <c r="F56" s="58"/>
      <c r="G56" s="120"/>
      <c r="H56" s="120"/>
      <c r="I56" s="120"/>
      <c r="J56" s="120"/>
      <c r="K56" s="120"/>
      <c r="L56" s="120"/>
      <c r="M56" s="120"/>
      <c r="N56" s="120"/>
      <c r="O56" s="121"/>
      <c r="P56" s="4"/>
    </row>
    <row r="57" spans="1:16" ht="12" customHeight="1" hidden="1" outlineLevel="1">
      <c r="A57" s="4"/>
      <c r="B57" s="1" t="s">
        <v>14</v>
      </c>
      <c r="C57" s="64" t="str">
        <f t="shared" si="0"/>
        <v>затрат</v>
      </c>
      <c r="D57" s="64"/>
      <c r="E57" s="15" t="s">
        <v>14</v>
      </c>
      <c r="F57" s="16" t="s">
        <v>14</v>
      </c>
      <c r="G57" s="39"/>
      <c r="H57" s="39"/>
      <c r="I57" s="39"/>
      <c r="J57" s="39"/>
      <c r="K57" s="39"/>
      <c r="L57" s="39"/>
      <c r="M57" s="39"/>
      <c r="N57" s="39"/>
      <c r="O57" s="39"/>
      <c r="P57" s="4"/>
    </row>
    <row r="58" spans="1:16" s="26" customFormat="1" ht="19.5" customHeight="1" hidden="1" outlineLevel="1">
      <c r="A58" s="22"/>
      <c r="B58" s="23">
        <f>B28</f>
        <v>1</v>
      </c>
      <c r="C58" s="101" t="str">
        <f t="shared" si="0"/>
        <v>обсяг видатків у т.ч.</v>
      </c>
      <c r="D58" s="101"/>
      <c r="E58" s="24" t="str">
        <f aca="true" t="shared" si="1" ref="E58:F62">G28</f>
        <v>грн.</v>
      </c>
      <c r="F58" s="25">
        <f t="shared" si="1"/>
        <v>0</v>
      </c>
      <c r="G58" s="69">
        <f>ROUND(K28*1.05,1)</f>
        <v>14230118.7</v>
      </c>
      <c r="H58" s="70"/>
      <c r="I58" s="69">
        <f>ROUND(M28*1.05,1)</f>
        <v>16072184.1</v>
      </c>
      <c r="J58" s="70"/>
      <c r="K58" s="69">
        <f>G58*1.048</f>
        <v>14913164.3976</v>
      </c>
      <c r="L58" s="70"/>
      <c r="M58" s="66">
        <f>ROUND(I58*1.048,1)</f>
        <v>16843648.9</v>
      </c>
      <c r="N58" s="66"/>
      <c r="O58" s="66"/>
      <c r="P58" s="22"/>
    </row>
    <row r="59" spans="1:16" s="26" customFormat="1" ht="19.5" customHeight="1" hidden="1" outlineLevel="1">
      <c r="A59" s="22"/>
      <c r="B59" s="23">
        <f>B29</f>
        <v>2</v>
      </c>
      <c r="C59" s="101" t="str">
        <f t="shared" si="0"/>
        <v>обсяг грошових внесків до статутного капіталу ЛКСП "Лисичанськводоканал"</v>
      </c>
      <c r="D59" s="101"/>
      <c r="E59" s="24" t="str">
        <f t="shared" si="1"/>
        <v>грн.</v>
      </c>
      <c r="F59" s="25">
        <f t="shared" si="1"/>
        <v>0</v>
      </c>
      <c r="G59" s="69">
        <f>ROUND(K29*1.05,1)</f>
        <v>4712553.3</v>
      </c>
      <c r="H59" s="70"/>
      <c r="I59" s="69">
        <f>ROUND(M29*1.05,1)</f>
        <v>4712553.3</v>
      </c>
      <c r="J59" s="70"/>
      <c r="K59" s="69">
        <f>G59*1.048</f>
        <v>4938755.8584</v>
      </c>
      <c r="L59" s="70"/>
      <c r="M59" s="66">
        <f>ROUND(I59*1.048,1)</f>
        <v>4938755.9</v>
      </c>
      <c r="N59" s="66"/>
      <c r="O59" s="66"/>
      <c r="P59" s="22"/>
    </row>
    <row r="60" spans="1:16" s="26" customFormat="1" ht="52.5" customHeight="1" hidden="1" outlineLevel="1">
      <c r="A60" s="22"/>
      <c r="B60" s="23">
        <f>B30</f>
        <v>3</v>
      </c>
      <c r="C60" s="101" t="str">
        <f t="shared" si="0"/>
        <v>обсяг грошових внесків до статутного капіталу КП "Лисичанськтепломережа"</v>
      </c>
      <c r="D60" s="101"/>
      <c r="E60" s="24" t="str">
        <f t="shared" si="1"/>
        <v>грн.</v>
      </c>
      <c r="F60" s="25">
        <f t="shared" si="1"/>
        <v>0</v>
      </c>
      <c r="G60" s="69">
        <f>ROUND(K30*1.05,1)</f>
        <v>9517565.4</v>
      </c>
      <c r="H60" s="70"/>
      <c r="I60" s="69">
        <f>ROUND(M30*1.05,1)</f>
        <v>11359630.8</v>
      </c>
      <c r="J60" s="70"/>
      <c r="K60" s="69">
        <f>G60*1.048</f>
        <v>9974408.5392</v>
      </c>
      <c r="L60" s="70"/>
      <c r="M60" s="66">
        <f>ROUND(I60*1.048,1)</f>
        <v>11904893.1</v>
      </c>
      <c r="N60" s="66"/>
      <c r="O60" s="66"/>
      <c r="P60" s="22"/>
    </row>
    <row r="61" spans="1:16" s="26" customFormat="1" ht="19.5" customHeight="1" hidden="1" outlineLevel="1">
      <c r="A61" s="22"/>
      <c r="B61" s="23">
        <f>B31</f>
        <v>1</v>
      </c>
      <c r="C61" s="101" t="str">
        <f t="shared" si="0"/>
        <v>результат фінансової діяльності підприємства на початок року</v>
      </c>
      <c r="D61" s="101"/>
      <c r="E61" s="24">
        <f t="shared" si="1"/>
        <v>0</v>
      </c>
      <c r="F61" s="25" t="str">
        <f t="shared" si="1"/>
        <v>звіт ЛКСП "Лисичанськводоканал"</v>
      </c>
      <c r="G61" s="69">
        <f>ROUND(K31*1.05,1)</f>
        <v>-32605.7</v>
      </c>
      <c r="H61" s="70"/>
      <c r="I61" s="69">
        <f>ROUND(M31*1.05,1)</f>
        <v>-32605.7</v>
      </c>
      <c r="J61" s="70"/>
      <c r="K61" s="69">
        <f>G61*1.048</f>
        <v>-34170.7736</v>
      </c>
      <c r="L61" s="70"/>
      <c r="M61" s="66">
        <f>ROUND(I61*1.048,1)</f>
        <v>-34170.8</v>
      </c>
      <c r="N61" s="66"/>
      <c r="O61" s="66"/>
      <c r="P61" s="22"/>
    </row>
    <row r="62" spans="1:16" s="26" customFormat="1" ht="29.25" customHeight="1" hidden="1" outlineLevel="1">
      <c r="A62" s="22"/>
      <c r="B62" s="23">
        <f>B32</f>
        <v>2</v>
      </c>
      <c r="C62" s="101" t="str">
        <f t="shared" si="0"/>
        <v>результат фінансової діяльності підприємства на початок року</v>
      </c>
      <c r="D62" s="101"/>
      <c r="E62" s="24" t="str">
        <f t="shared" si="1"/>
        <v>тис. грн.</v>
      </c>
      <c r="F62" s="25" t="str">
        <f t="shared" si="1"/>
        <v>звіт КП "Лисичанськтепломережа"</v>
      </c>
      <c r="G62" s="93">
        <f>ROUND(K32*1.05,1)</f>
        <v>-63487.2</v>
      </c>
      <c r="H62" s="94"/>
      <c r="I62" s="93">
        <f>ROUND(M32*1.05,1)</f>
        <v>-63487.2</v>
      </c>
      <c r="J62" s="94"/>
      <c r="K62" s="93">
        <f>G62*1.048</f>
        <v>-66534.5856</v>
      </c>
      <c r="L62" s="94"/>
      <c r="M62" s="119">
        <f>ROUND(I62*1.048,0)</f>
        <v>-66535</v>
      </c>
      <c r="N62" s="119"/>
      <c r="O62" s="119"/>
      <c r="P62" s="22"/>
    </row>
    <row r="63" spans="1:16" s="26" customFormat="1" ht="13.5" customHeight="1" hidden="1" outlineLevel="1">
      <c r="A63" s="22"/>
      <c r="B63" s="23"/>
      <c r="C63" s="101" t="str">
        <f t="shared" si="0"/>
        <v>продукту</v>
      </c>
      <c r="D63" s="101"/>
      <c r="E63" s="24">
        <f aca="true" t="shared" si="2" ref="E63:F66">G33</f>
      </c>
      <c r="F63" s="25">
        <f t="shared" si="2"/>
      </c>
      <c r="G63" s="96"/>
      <c r="H63" s="97"/>
      <c r="I63" s="67"/>
      <c r="J63" s="67"/>
      <c r="K63" s="67"/>
      <c r="L63" s="67"/>
      <c r="M63" s="67"/>
      <c r="N63" s="67"/>
      <c r="O63" s="67"/>
      <c r="P63" s="22"/>
    </row>
    <row r="64" spans="1:16" s="26" customFormat="1" ht="51.75" customHeight="1" hidden="1" outlineLevel="1">
      <c r="A64" s="22"/>
      <c r="B64" s="23">
        <f>B34</f>
        <v>1</v>
      </c>
      <c r="C64" s="101" t="str">
        <f t="shared" si="0"/>
        <v>кількість підприємств, які потребують фінансової підтримки</v>
      </c>
      <c r="D64" s="101"/>
      <c r="E64" s="24" t="str">
        <f t="shared" si="2"/>
        <v>од.</v>
      </c>
      <c r="F64" s="25" t="str">
        <f t="shared" si="2"/>
        <v>лист КП "Лисичанськтепломережа"</v>
      </c>
      <c r="G64" s="122">
        <f>K34</f>
        <v>2</v>
      </c>
      <c r="H64" s="97"/>
      <c r="I64" s="122">
        <f>M34</f>
        <v>2</v>
      </c>
      <c r="J64" s="97"/>
      <c r="K64" s="68">
        <f>G64</f>
        <v>2</v>
      </c>
      <c r="L64" s="67"/>
      <c r="M64" s="68">
        <f>I64</f>
        <v>2</v>
      </c>
      <c r="N64" s="67"/>
      <c r="O64" s="67"/>
      <c r="P64" s="22"/>
    </row>
    <row r="65" spans="1:16" s="26" customFormat="1" ht="13.5" customHeight="1" hidden="1" outlineLevel="1">
      <c r="A65" s="22"/>
      <c r="B65" s="23"/>
      <c r="C65" s="101" t="str">
        <f t="shared" si="0"/>
        <v>ефективності</v>
      </c>
      <c r="D65" s="101"/>
      <c r="E65" s="24">
        <f t="shared" si="2"/>
      </c>
      <c r="F65" s="25">
        <f t="shared" si="2"/>
      </c>
      <c r="G65" s="96"/>
      <c r="H65" s="97"/>
      <c r="I65" s="67"/>
      <c r="J65" s="67"/>
      <c r="K65" s="67"/>
      <c r="L65" s="67"/>
      <c r="M65" s="67"/>
      <c r="N65" s="67"/>
      <c r="O65" s="67"/>
      <c r="P65" s="22"/>
    </row>
    <row r="66" spans="1:16" s="26" customFormat="1" ht="21" customHeight="1" hidden="1" outlineLevel="1">
      <c r="A66" s="22"/>
      <c r="B66" s="23">
        <f>B36</f>
        <v>1</v>
      </c>
      <c r="C66" s="101" t="str">
        <f t="shared" si="0"/>
        <v>середні витрати на внески до статутного капіталу 1 підприємства </v>
      </c>
      <c r="D66" s="101"/>
      <c r="E66" s="24" t="str">
        <f t="shared" si="2"/>
        <v>грн.</v>
      </c>
      <c r="F66" s="25" t="str">
        <f t="shared" si="2"/>
        <v>розрахунок</v>
      </c>
      <c r="G66" s="69">
        <f>G58/G64</f>
        <v>7115059.35</v>
      </c>
      <c r="H66" s="70"/>
      <c r="I66" s="69">
        <f>I58/I64</f>
        <v>8036092.05</v>
      </c>
      <c r="J66" s="70"/>
      <c r="K66" s="69">
        <f>K58/K64</f>
        <v>7456582.1988</v>
      </c>
      <c r="L66" s="70"/>
      <c r="M66" s="66">
        <f>M58/M64</f>
        <v>8421824.45</v>
      </c>
      <c r="N66" s="66"/>
      <c r="O66" s="66"/>
      <c r="P66" s="22"/>
    </row>
    <row r="67" spans="1:16" s="26" customFormat="1" ht="12" customHeight="1" hidden="1" outlineLevel="1">
      <c r="A67" s="22"/>
      <c r="B67" s="23"/>
      <c r="C67" s="101" t="str">
        <f t="shared" si="0"/>
        <v>якості</v>
      </c>
      <c r="D67" s="101"/>
      <c r="E67" s="24"/>
      <c r="F67" s="25"/>
      <c r="G67" s="96"/>
      <c r="H67" s="97"/>
      <c r="I67" s="67"/>
      <c r="J67" s="67"/>
      <c r="K67" s="67"/>
      <c r="L67" s="67"/>
      <c r="M67" s="67"/>
      <c r="N67" s="67"/>
      <c r="O67" s="67"/>
      <c r="P67" s="22"/>
    </row>
    <row r="68" spans="1:16" s="26" customFormat="1" ht="30" customHeight="1" hidden="1" outlineLevel="1">
      <c r="A68" s="22"/>
      <c r="B68" s="23">
        <f>B38</f>
        <v>1</v>
      </c>
      <c r="C68" s="101" t="str">
        <f t="shared" si="0"/>
        <v>співвідношення суми поповнення статутного капіталу до розміру статутного капіталу ЛКСП "Лисичанськводоканал" на початок року</v>
      </c>
      <c r="D68" s="101"/>
      <c r="E68" s="24" t="str">
        <f aca="true" t="shared" si="3" ref="E68:F71">G38</f>
        <v>%</v>
      </c>
      <c r="F68" s="25" t="str">
        <f t="shared" si="3"/>
        <v>розрахунок</v>
      </c>
      <c r="G68" s="99">
        <f>ROUND(G59/(49381200+M29)*100,2)</f>
        <v>8.75</v>
      </c>
      <c r="H68" s="100"/>
      <c r="I68" s="99">
        <f>ROUND(I57/(49381200+M29+G59)*100,2)</f>
        <v>0</v>
      </c>
      <c r="J68" s="100"/>
      <c r="K68" s="99">
        <f>ROUND(K59/(49381200+M29+G59+I59)*100,2)</f>
        <v>7.8</v>
      </c>
      <c r="L68" s="100"/>
      <c r="M68" s="98">
        <f>ROUND(M59/(49381200+M29+G59+I59)*100,2)</f>
        <v>7.8</v>
      </c>
      <c r="N68" s="98"/>
      <c r="O68" s="98"/>
      <c r="P68" s="22"/>
    </row>
    <row r="69" spans="1:16" s="26" customFormat="1" ht="30" customHeight="1" hidden="1" outlineLevel="1">
      <c r="A69" s="22"/>
      <c r="B69" s="23">
        <f>B39</f>
        <v>2</v>
      </c>
      <c r="C69" s="101" t="str">
        <f t="shared" si="0"/>
        <v>співвідношення суми поповнення статутного капіталу до розміру статутного капіталу КП "Лисичанськтепломережа" на початок року</v>
      </c>
      <c r="D69" s="101"/>
      <c r="E69" s="24" t="str">
        <f t="shared" si="3"/>
        <v>%</v>
      </c>
      <c r="F69" s="25" t="str">
        <f t="shared" si="3"/>
        <v>розрахунок</v>
      </c>
      <c r="G69" s="99">
        <f>ROUND(G60/(54483766+M30)*100,2)</f>
        <v>14.57</v>
      </c>
      <c r="H69" s="100"/>
      <c r="I69" s="99">
        <f>ROUND(I60/(54483766+M30+G60)*100,2)</f>
        <v>15.18</v>
      </c>
      <c r="J69" s="100"/>
      <c r="K69" s="99">
        <f>ROUND(K60/(54483766+M30+G60+I60)*100,2)</f>
        <v>11.57</v>
      </c>
      <c r="L69" s="100"/>
      <c r="M69" s="98">
        <f>ROUND(M60/(54483766+M30+G60+I60)*100,2)</f>
        <v>13.81</v>
      </c>
      <c r="N69" s="98"/>
      <c r="O69" s="98"/>
      <c r="P69" s="22"/>
    </row>
    <row r="70" spans="1:16" s="26" customFormat="1" ht="42.75" customHeight="1" hidden="1" outlineLevel="1">
      <c r="A70" s="22"/>
      <c r="B70" s="23">
        <f>B40</f>
        <v>3</v>
      </c>
      <c r="C70" s="101" t="str">
        <f t="shared" si="0"/>
        <v>результат фінансової діяльності  ЛКСП "Лисичанськводоканал" на кінець року (прогноз)</v>
      </c>
      <c r="D70" s="101"/>
      <c r="E70" s="24" t="str">
        <f t="shared" si="3"/>
        <v>тис. грн.</v>
      </c>
      <c r="F70" s="25" t="str">
        <f t="shared" si="3"/>
        <v>звіт ЛКСП "Лисичанськводоканал" очікуваний</v>
      </c>
      <c r="G70" s="93">
        <f>ROUND(K40*1.05,1)</f>
        <v>-34471.5</v>
      </c>
      <c r="H70" s="94"/>
      <c r="I70" s="93">
        <f>ROUND(M40*1.05,1)</f>
        <v>-34471.5</v>
      </c>
      <c r="J70" s="94"/>
      <c r="K70" s="126">
        <f>G70*1.048</f>
        <v>-36126.132000000005</v>
      </c>
      <c r="L70" s="127"/>
      <c r="M70" s="93">
        <f>I70*1.048</f>
        <v>-36126.132000000005</v>
      </c>
      <c r="N70" s="125"/>
      <c r="O70" s="94"/>
      <c r="P70" s="22"/>
    </row>
    <row r="71" spans="1:16" s="26" customFormat="1" ht="38.25" customHeight="1" hidden="1" outlineLevel="1">
      <c r="A71" s="22"/>
      <c r="B71" s="23">
        <f>B41</f>
        <v>4</v>
      </c>
      <c r="C71" s="123" t="str">
        <f t="shared" si="0"/>
        <v>результат фінансової діяльності підприємства  КП "Лисичанськтепломережа" на кінець року (прогноз)</v>
      </c>
      <c r="D71" s="124"/>
      <c r="E71" s="24" t="str">
        <f>G41</f>
        <v>тис. грн.</v>
      </c>
      <c r="F71" s="25" t="str">
        <f t="shared" si="3"/>
        <v>план фінасово-економічних показників КП "Лисичанськтепломережа"</v>
      </c>
      <c r="G71" s="93">
        <f>ROUND(K41*1.05,1)</f>
        <v>24886.4</v>
      </c>
      <c r="H71" s="94"/>
      <c r="I71" s="93">
        <f>ROUND(M41*1.05,1)</f>
        <v>24886.4</v>
      </c>
      <c r="J71" s="94"/>
      <c r="K71" s="126">
        <f>G71*1.048</f>
        <v>26080.947200000002</v>
      </c>
      <c r="L71" s="127"/>
      <c r="M71" s="93">
        <f>I71*1.048</f>
        <v>26080.947200000002</v>
      </c>
      <c r="N71" s="125"/>
      <c r="O71" s="94"/>
      <c r="P71" s="22"/>
    </row>
    <row r="72" spans="1:16" ht="15.75" customHeight="1" collapsed="1">
      <c r="A72" s="4"/>
      <c r="B72" s="8"/>
      <c r="C72" s="17"/>
      <c r="D72" s="17"/>
      <c r="E72" s="18"/>
      <c r="F72" s="18"/>
      <c r="G72" s="19"/>
      <c r="H72" s="19"/>
      <c r="I72" s="19"/>
      <c r="J72" s="19"/>
      <c r="K72" s="20"/>
      <c r="L72" s="20"/>
      <c r="M72" s="19"/>
      <c r="N72" s="19"/>
      <c r="O72" s="19"/>
      <c r="P72" s="4"/>
    </row>
    <row r="73" spans="1:16" ht="36" customHeight="1">
      <c r="A73" s="4"/>
      <c r="B73" s="95" t="s">
        <v>88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4"/>
      <c r="P73" s="4"/>
    </row>
    <row r="74" spans="1:16" ht="6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2.75">
      <c r="A75" s="4"/>
      <c r="B75" s="51" t="s">
        <v>15</v>
      </c>
      <c r="C75" s="52"/>
      <c r="D75" s="91"/>
      <c r="E75" s="92"/>
      <c r="F75" s="36">
        <f>F51</f>
        <v>14230119</v>
      </c>
      <c r="G75" s="36">
        <f>G51</f>
        <v>1842065</v>
      </c>
      <c r="H75" s="49">
        <f>H51</f>
        <v>14913165</v>
      </c>
      <c r="I75" s="49"/>
      <c r="J75" s="36">
        <f>J51</f>
        <v>1930484</v>
      </c>
      <c r="K75" s="50" t="s">
        <v>14</v>
      </c>
      <c r="L75" s="50"/>
      <c r="M75" s="50"/>
      <c r="N75" s="50"/>
      <c r="O75" s="50"/>
      <c r="P75" s="4"/>
    </row>
    <row r="76" spans="1:16" ht="6.75" customHeight="1">
      <c r="A76" s="4"/>
      <c r="B76" s="8"/>
      <c r="C76" s="8"/>
      <c r="D76" s="9"/>
      <c r="E76" s="10"/>
      <c r="F76" s="2"/>
      <c r="G76" s="2"/>
      <c r="H76" s="2"/>
      <c r="I76" s="2"/>
      <c r="J76" s="2"/>
      <c r="K76" s="8"/>
      <c r="L76" s="8"/>
      <c r="M76" s="8"/>
      <c r="N76" s="8"/>
      <c r="O76" s="8"/>
      <c r="P76" s="4"/>
    </row>
    <row r="77" spans="1:16" ht="7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customHeight="1">
      <c r="A78" s="4"/>
      <c r="B78" s="4"/>
      <c r="C78" s="95" t="s">
        <v>94</v>
      </c>
      <c r="D78" s="95"/>
      <c r="E78" s="95"/>
      <c r="F78" s="95"/>
      <c r="G78" s="95"/>
      <c r="H78" s="4"/>
      <c r="I78" s="4"/>
      <c r="J78" s="103" t="s">
        <v>95</v>
      </c>
      <c r="K78" s="103"/>
      <c r="L78" s="103"/>
      <c r="M78" s="103"/>
      <c r="N78" s="4"/>
      <c r="O78" s="4"/>
      <c r="P78" s="4"/>
    </row>
    <row r="79" spans="1:16" ht="6.75" customHeight="1">
      <c r="A79" s="4"/>
      <c r="B79" s="4"/>
      <c r="C79" s="4"/>
      <c r="D79" s="4"/>
      <c r="E79" s="4"/>
      <c r="F79" s="4"/>
      <c r="G79" s="4"/>
      <c r="H79" s="102" t="s">
        <v>25</v>
      </c>
      <c r="I79" s="102"/>
      <c r="J79" s="102" t="s">
        <v>26</v>
      </c>
      <c r="K79" s="102"/>
      <c r="L79" s="102"/>
      <c r="M79" s="102"/>
      <c r="N79" s="4"/>
      <c r="O79" s="4"/>
      <c r="P79" s="4"/>
    </row>
    <row r="80" spans="1:16" ht="22.5" customHeight="1">
      <c r="A80" s="4"/>
      <c r="B80" s="4"/>
      <c r="C80" s="104" t="s">
        <v>27</v>
      </c>
      <c r="D80" s="104"/>
      <c r="E80" s="104"/>
      <c r="F80" s="104"/>
      <c r="G80" s="104"/>
      <c r="H80" s="4"/>
      <c r="I80" s="4"/>
      <c r="J80" s="105" t="s">
        <v>28</v>
      </c>
      <c r="K80" s="105"/>
      <c r="L80" s="105"/>
      <c r="M80" s="105"/>
      <c r="N80" s="4"/>
      <c r="O80" s="4"/>
      <c r="P80" s="4"/>
    </row>
    <row r="81" spans="1:16" ht="6.75" customHeight="1">
      <c r="A81" s="4"/>
      <c r="B81" s="4"/>
      <c r="C81" s="4"/>
      <c r="D81" s="4"/>
      <c r="E81" s="4"/>
      <c r="F81" s="4"/>
      <c r="G81" s="4"/>
      <c r="H81" s="102" t="s">
        <v>25</v>
      </c>
      <c r="I81" s="102"/>
      <c r="J81" s="102" t="s">
        <v>26</v>
      </c>
      <c r="K81" s="102"/>
      <c r="L81" s="102"/>
      <c r="M81" s="102"/>
      <c r="N81" s="4"/>
      <c r="O81" s="4"/>
      <c r="P81" s="4"/>
    </row>
    <row r="82" spans="1:16" ht="20.25" customHeight="1">
      <c r="A82" s="4"/>
      <c r="B82" s="4"/>
      <c r="C82" s="104" t="s">
        <v>89</v>
      </c>
      <c r="D82" s="104"/>
      <c r="E82" s="104"/>
      <c r="F82" s="104"/>
      <c r="G82" s="104"/>
      <c r="H82" s="4"/>
      <c r="I82" s="4"/>
      <c r="J82" s="105" t="s">
        <v>90</v>
      </c>
      <c r="K82" s="105"/>
      <c r="L82" s="105"/>
      <c r="M82" s="105"/>
      <c r="N82" s="4"/>
      <c r="O82" s="4"/>
      <c r="P82" s="4"/>
    </row>
    <row r="83" spans="3:13" ht="12.75">
      <c r="C83" s="4"/>
      <c r="D83" s="4"/>
      <c r="E83" s="4"/>
      <c r="F83" s="4"/>
      <c r="G83" s="4"/>
      <c r="H83" s="102" t="s">
        <v>25</v>
      </c>
      <c r="I83" s="102"/>
      <c r="J83" s="102" t="s">
        <v>26</v>
      </c>
      <c r="K83" s="102"/>
      <c r="L83" s="102"/>
      <c r="M83" s="102"/>
    </row>
  </sheetData>
  <sheetProtection/>
  <mergeCells count="249">
    <mergeCell ref="K20:O21"/>
    <mergeCell ref="C82:G82"/>
    <mergeCell ref="J82:M82"/>
    <mergeCell ref="H83:I83"/>
    <mergeCell ref="J83:M83"/>
    <mergeCell ref="M69:O69"/>
    <mergeCell ref="C70:D70"/>
    <mergeCell ref="G70:H70"/>
    <mergeCell ref="I70:J70"/>
    <mergeCell ref="K70:L70"/>
    <mergeCell ref="K12:L12"/>
    <mergeCell ref="B13:C13"/>
    <mergeCell ref="F13:M13"/>
    <mergeCell ref="B14:C14"/>
    <mergeCell ref="F14:M14"/>
    <mergeCell ref="B12:J12"/>
    <mergeCell ref="L1:O6"/>
    <mergeCell ref="B7:N7"/>
    <mergeCell ref="B9:J9"/>
    <mergeCell ref="K9:L9"/>
    <mergeCell ref="M70:O70"/>
    <mergeCell ref="C69:D69"/>
    <mergeCell ref="G69:H69"/>
    <mergeCell ref="I69:J69"/>
    <mergeCell ref="K69:L69"/>
    <mergeCell ref="C60:D60"/>
    <mergeCell ref="G60:H60"/>
    <mergeCell ref="I60:J60"/>
    <mergeCell ref="K60:L60"/>
    <mergeCell ref="H39:J39"/>
    <mergeCell ref="K39:L39"/>
    <mergeCell ref="K40:L40"/>
    <mergeCell ref="M40:O40"/>
    <mergeCell ref="K29:L29"/>
    <mergeCell ref="K30:L30"/>
    <mergeCell ref="K31:L31"/>
    <mergeCell ref="M29:O29"/>
    <mergeCell ref="M30:O30"/>
    <mergeCell ref="M31:O31"/>
    <mergeCell ref="B31:C31"/>
    <mergeCell ref="D31:F31"/>
    <mergeCell ref="H29:J29"/>
    <mergeCell ref="H30:J30"/>
    <mergeCell ref="H31:J31"/>
    <mergeCell ref="B29:C29"/>
    <mergeCell ref="B30:C30"/>
    <mergeCell ref="D29:F29"/>
    <mergeCell ref="D30:F30"/>
    <mergeCell ref="M71:O71"/>
    <mergeCell ref="K71:L71"/>
    <mergeCell ref="I71:J71"/>
    <mergeCell ref="K41:L41"/>
    <mergeCell ref="I64:J64"/>
    <mergeCell ref="I63:J63"/>
    <mergeCell ref="M60:O60"/>
    <mergeCell ref="I61:J61"/>
    <mergeCell ref="K61:L61"/>
    <mergeCell ref="M61:O61"/>
    <mergeCell ref="B36:C36"/>
    <mergeCell ref="D36:F36"/>
    <mergeCell ref="G71:H71"/>
    <mergeCell ref="C71:D71"/>
    <mergeCell ref="G66:H66"/>
    <mergeCell ref="C61:D61"/>
    <mergeCell ref="G61:H61"/>
    <mergeCell ref="B41:C41"/>
    <mergeCell ref="B37:C37"/>
    <mergeCell ref="G68:H68"/>
    <mergeCell ref="D21:E21"/>
    <mergeCell ref="H21:I21"/>
    <mergeCell ref="I66:J66"/>
    <mergeCell ref="G64:H64"/>
    <mergeCell ref="I65:J65"/>
    <mergeCell ref="I62:J62"/>
    <mergeCell ref="H50:I50"/>
    <mergeCell ref="D37:F37"/>
    <mergeCell ref="H37:J37"/>
    <mergeCell ref="C66:D66"/>
    <mergeCell ref="M62:O62"/>
    <mergeCell ref="C56:O56"/>
    <mergeCell ref="C57:D57"/>
    <mergeCell ref="K57:L57"/>
    <mergeCell ref="I58:J58"/>
    <mergeCell ref="C59:D59"/>
    <mergeCell ref="G59:H59"/>
    <mergeCell ref="I59:J59"/>
    <mergeCell ref="K59:L59"/>
    <mergeCell ref="M59:O59"/>
    <mergeCell ref="K62:L62"/>
    <mergeCell ref="B25:C25"/>
    <mergeCell ref="D25:O25"/>
    <mergeCell ref="B38:C38"/>
    <mergeCell ref="H36:J36"/>
    <mergeCell ref="K36:L36"/>
    <mergeCell ref="D28:F28"/>
    <mergeCell ref="H28:J28"/>
    <mergeCell ref="K28:L28"/>
    <mergeCell ref="C62:D62"/>
    <mergeCell ref="M34:O34"/>
    <mergeCell ref="B35:C35"/>
    <mergeCell ref="D35:F35"/>
    <mergeCell ref="M33:O33"/>
    <mergeCell ref="D34:F34"/>
    <mergeCell ref="H34:J34"/>
    <mergeCell ref="K34:L34"/>
    <mergeCell ref="K33:L33"/>
    <mergeCell ref="K35:L35"/>
    <mergeCell ref="K51:O51"/>
    <mergeCell ref="M54:O54"/>
    <mergeCell ref="C53:D53"/>
    <mergeCell ref="D51:E51"/>
    <mergeCell ref="B52:O52"/>
    <mergeCell ref="M53:O53"/>
    <mergeCell ref="C54:D54"/>
    <mergeCell ref="B51:C51"/>
    <mergeCell ref="K48:O49"/>
    <mergeCell ref="H49:I49"/>
    <mergeCell ref="M57:O57"/>
    <mergeCell ref="G53:H53"/>
    <mergeCell ref="I53:J53"/>
    <mergeCell ref="K53:L53"/>
    <mergeCell ref="I54:J54"/>
    <mergeCell ref="K50:O50"/>
    <mergeCell ref="K54:L54"/>
    <mergeCell ref="C55:O55"/>
    <mergeCell ref="K37:L37"/>
    <mergeCell ref="H81:I81"/>
    <mergeCell ref="J81:M81"/>
    <mergeCell ref="C78:G78"/>
    <mergeCell ref="J78:M78"/>
    <mergeCell ref="H79:I79"/>
    <mergeCell ref="J79:M79"/>
    <mergeCell ref="C80:G80"/>
    <mergeCell ref="J80:M80"/>
    <mergeCell ref="C68:D68"/>
    <mergeCell ref="I68:J68"/>
    <mergeCell ref="K68:L68"/>
    <mergeCell ref="C67:D67"/>
    <mergeCell ref="C58:D58"/>
    <mergeCell ref="G58:H58"/>
    <mergeCell ref="C65:D65"/>
    <mergeCell ref="G63:H63"/>
    <mergeCell ref="G65:H65"/>
    <mergeCell ref="C63:D63"/>
    <mergeCell ref="C64:D64"/>
    <mergeCell ref="G62:H62"/>
    <mergeCell ref="B73:N73"/>
    <mergeCell ref="B75:C75"/>
    <mergeCell ref="G67:H67"/>
    <mergeCell ref="D75:E75"/>
    <mergeCell ref="H75:I75"/>
    <mergeCell ref="M68:O68"/>
    <mergeCell ref="K67:L67"/>
    <mergeCell ref="M67:O67"/>
    <mergeCell ref="K75:O75"/>
    <mergeCell ref="I67:J67"/>
    <mergeCell ref="B33:C33"/>
    <mergeCell ref="B34:C34"/>
    <mergeCell ref="D33:F33"/>
    <mergeCell ref="H33:J33"/>
    <mergeCell ref="D45:E45"/>
    <mergeCell ref="B48:C49"/>
    <mergeCell ref="H35:J35"/>
    <mergeCell ref="H48:J48"/>
    <mergeCell ref="H38:J38"/>
    <mergeCell ref="B32:C32"/>
    <mergeCell ref="D32:F32"/>
    <mergeCell ref="H32:J32"/>
    <mergeCell ref="K32:L32"/>
    <mergeCell ref="B43:N43"/>
    <mergeCell ref="M38:O38"/>
    <mergeCell ref="D38:F38"/>
    <mergeCell ref="K38:L38"/>
    <mergeCell ref="M41:O41"/>
    <mergeCell ref="M39:O39"/>
    <mergeCell ref="B39:C39"/>
    <mergeCell ref="B40:C40"/>
    <mergeCell ref="D40:F40"/>
    <mergeCell ref="H40:J40"/>
    <mergeCell ref="D19:E19"/>
    <mergeCell ref="H19:I19"/>
    <mergeCell ref="K19:O19"/>
    <mergeCell ref="D41:F41"/>
    <mergeCell ref="H41:J41"/>
    <mergeCell ref="D39:F39"/>
    <mergeCell ref="M35:O35"/>
    <mergeCell ref="M32:O32"/>
    <mergeCell ref="M37:O37"/>
    <mergeCell ref="M28:O28"/>
    <mergeCell ref="B28:C28"/>
    <mergeCell ref="B10:J10"/>
    <mergeCell ref="B11:J11"/>
    <mergeCell ref="K10:L10"/>
    <mergeCell ref="K11:L11"/>
    <mergeCell ref="B16:N16"/>
    <mergeCell ref="B19:C19"/>
    <mergeCell ref="H17:J17"/>
    <mergeCell ref="K17:O18"/>
    <mergeCell ref="H18:I18"/>
    <mergeCell ref="K65:L65"/>
    <mergeCell ref="K58:L58"/>
    <mergeCell ref="M58:O58"/>
    <mergeCell ref="B15:N15"/>
    <mergeCell ref="B17:C18"/>
    <mergeCell ref="D17:E18"/>
    <mergeCell ref="F17:F18"/>
    <mergeCell ref="G17:G18"/>
    <mergeCell ref="G57:H57"/>
    <mergeCell ref="I57:J57"/>
    <mergeCell ref="B27:C27"/>
    <mergeCell ref="D27:F27"/>
    <mergeCell ref="H27:J27"/>
    <mergeCell ref="M66:O66"/>
    <mergeCell ref="M63:O63"/>
    <mergeCell ref="K64:L64"/>
    <mergeCell ref="M65:O65"/>
    <mergeCell ref="K63:L63"/>
    <mergeCell ref="M64:O64"/>
    <mergeCell ref="K66:L66"/>
    <mergeCell ref="B20:C20"/>
    <mergeCell ref="D23:F23"/>
    <mergeCell ref="B22:O22"/>
    <mergeCell ref="B23:C23"/>
    <mergeCell ref="D20:E20"/>
    <mergeCell ref="H20:I20"/>
    <mergeCell ref="H23:J23"/>
    <mergeCell ref="K23:L23"/>
    <mergeCell ref="M23:O23"/>
    <mergeCell ref="B21:C21"/>
    <mergeCell ref="B24:C24"/>
    <mergeCell ref="D24:F24"/>
    <mergeCell ref="K27:L27"/>
    <mergeCell ref="M36:O36"/>
    <mergeCell ref="M27:O27"/>
    <mergeCell ref="H24:J24"/>
    <mergeCell ref="M24:O24"/>
    <mergeCell ref="K24:L24"/>
    <mergeCell ref="B26:C26"/>
    <mergeCell ref="D26:O26"/>
    <mergeCell ref="B47:N47"/>
    <mergeCell ref="K45:O45"/>
    <mergeCell ref="G54:H54"/>
    <mergeCell ref="H51:I51"/>
    <mergeCell ref="D48:E49"/>
    <mergeCell ref="F48:G48"/>
    <mergeCell ref="B50:C50"/>
    <mergeCell ref="D50:E50"/>
    <mergeCell ref="B45:C45"/>
    <mergeCell ref="H45:I45"/>
  </mergeCells>
  <printOptions horizontalCentered="1"/>
  <pageMargins left="0.31496062992125984" right="0.31496062992125984" top="0.31496062992125984" bottom="0.31496062992125984" header="0.5118110236220472" footer="0.5118110236220472"/>
  <pageSetup horizontalDpi="300" verticalDpi="300" orientation="landscape" pageOrder="overThenDown" paperSize="9" r:id="rId1"/>
  <rowBreaks count="1" manualBreakCount="1">
    <brk id="36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2020-11-09T12:22:04Z</cp:lastPrinted>
  <dcterms:created xsi:type="dcterms:W3CDTF">2018-10-08T13:52:21Z</dcterms:created>
  <dcterms:modified xsi:type="dcterms:W3CDTF">2020-11-09T12:25:03Z</dcterms:modified>
  <cp:category/>
  <cp:version/>
  <cp:contentType/>
  <cp:contentStatus/>
</cp:coreProperties>
</file>