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ві'!$A$1:$O$88</definedName>
  </definedNames>
  <calcPr fullCalcOnLoad="1"/>
</workbook>
</file>

<file path=xl/sharedStrings.xml><?xml version="1.0" encoding="utf-8"?>
<sst xmlns="http://schemas.openxmlformats.org/spreadsheetml/2006/main" count="154" uniqueCount="93">
  <si>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</si>
  <si>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</si>
  <si>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</si>
  <si>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</si>
  <si>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</si>
  <si>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</si>
  <si>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</si>
  <si>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</si>
  <si>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</si>
  <si>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</si>
  <si>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</si>
  <si>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</si>
  <si>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</si>
  <si>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</si>
  <si>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</si>
  <si>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</si>
  <si>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</si>
  <si>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</si>
  <si>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</si>
  <si>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</si>
  <si>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</si>
  <si>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</si>
  <si>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</si>
  <si>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</si>
  <si>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</si>
  <si>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</si>
  <si>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</si>
  <si>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</si>
  <si>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</si>
  <si>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</si>
  <si>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</si>
  <si>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</si>
  <si>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продукту</t>
  </si>
  <si>
    <t>ефективності</t>
  </si>
  <si>
    <t>якості</t>
  </si>
  <si>
    <t>(грн)</t>
  </si>
  <si>
    <t>грн.</t>
  </si>
  <si>
    <t>2) додаткові витрати на  2020-2021 роки за бюджетними програмами/підпрограмами: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</si>
  <si>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</si>
  <si>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</si>
  <si>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</si>
  <si>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</si>
  <si>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від.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</si>
  <si>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</si>
  <si>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</si>
  <si>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</si>
  <si>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</si>
  <si>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</si>
  <si>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</si>
  <si>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</si>
  <si>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</si>
  <si>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</si>
  <si>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</si>
  <si>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</si>
  <si>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</si>
  <si>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</si>
  <si>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</si>
  <si>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</si>
  <si>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</si>
  <si>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</si>
  <si>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</si>
  <si>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</si>
  <si>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</si>
  <si>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</si>
  <si>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</si>
  <si>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</si>
  <si>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</si>
  <si>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3.   1217461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</si>
  <si>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</si>
  <si>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</si>
  <si>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Субсидії та поточні трансферти підприємствам (установам, організаціям)</t>
  </si>
  <si>
    <t>Утримання автошляхів</t>
  </si>
  <si>
    <t>Оплата послуг (крім комунальних)</t>
  </si>
  <si>
    <t>Забезпечення утримання об'єктів транспортної інфраструктури</t>
  </si>
  <si>
    <t>протяжність утримання доріг</t>
  </si>
  <si>
    <t>середні витрати на утримання 1 км доріг</t>
  </si>
  <si>
    <t>динаміка кількості автодоріг, що утримуються, порівняно з попереднім роком</t>
  </si>
  <si>
    <t>км</t>
  </si>
  <si>
    <t>перелік доріг</t>
  </si>
  <si>
    <t>Проведення поточного ремонту об'єктів транспортної інфраструктури</t>
  </si>
  <si>
    <t>затрат</t>
  </si>
  <si>
    <t>площа вулично-дорожньої мережі, всього</t>
  </si>
  <si>
    <t>поточний ремонт асфальтобетонного покриття</t>
  </si>
  <si>
    <t>поточний ремонт автодоріг в т.ч.</t>
  </si>
  <si>
    <t>тис.кв.м.</t>
  </si>
  <si>
    <t>рішення міської ради</t>
  </si>
  <si>
    <t>перелік автомобільних доріг</t>
  </si>
  <si>
    <t>план робіт</t>
  </si>
  <si>
    <t>Забезпечення безпеки дорожнього руху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</si>
  <si>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підвищення рівня небезпеки дорожнього руху, погіршення стану автодоріг через несвоєчасне проведення поточного ремонту, альтернатива відсутня</t>
    </r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</si>
  <si>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</si>
  <si>
    <t>Поточний ремонт автодоріг (вул. Машинобудівельників, вул. Газовиків, вул. Автомобілістів, вул. Кільцева)</t>
  </si>
  <si>
    <t>На підставі листів КП "Лисичанський Шляхрембуд" від 06.07.2020 №0607/02, від 13.07.2020 №14-02-156, з метою забезпечення безпеки дорожнього руху, виконання Програми розвитку ЖКГ та благоустрою м. Лисичанська на 2020 рік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</si>
</sst>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7"/>
      <color indexed="9"/>
      <name val="Times New Roman"/>
      <family val="1"/>
    </font>
    <font>
      <i/>
      <sz val="7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>
      <alignment vertical="center" wrapText="1"/>
    </xf>
    <xf numFmtId="49" fontId="33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vertical="center" wrapText="1"/>
      <protection/>
    </xf>
    <xf numFmtId="0" fontId="36" fillId="0" borderId="14" xfId="0" applyFont="1" applyBorder="1" applyAlignment="1" applyProtection="1">
      <alignment vertical="center" wrapText="1"/>
      <protection/>
    </xf>
    <xf numFmtId="0" fontId="36" fillId="0" borderId="19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left" vertical="center" wrapText="1"/>
      <protection/>
    </xf>
    <xf numFmtId="1" fontId="36" fillId="0" borderId="23" xfId="0" applyNumberFormat="1" applyFont="1" applyBorder="1" applyAlignment="1" applyProtection="1">
      <alignment horizontal="center" vertical="center" wrapText="1"/>
      <protection/>
    </xf>
    <xf numFmtId="1" fontId="3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34" fillId="0" borderId="26" xfId="0" applyNumberFormat="1" applyFont="1" applyBorder="1" applyAlignment="1">
      <alignment horizontal="left" vertical="center" wrapText="1"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8" xfId="0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3" fontId="6" fillId="0" borderId="30" xfId="0" applyNumberFormat="1" applyFont="1" applyFill="1" applyBorder="1" applyAlignment="1" applyProtection="1">
      <alignment horizontal="center" vertical="center" wrapText="1"/>
      <protection/>
    </xf>
    <xf numFmtId="3" fontId="6" fillId="0" borderId="28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left" vertical="center" wrapText="1"/>
      <protection/>
    </xf>
    <xf numFmtId="0" fontId="35" fillId="0" borderId="29" xfId="0" applyFont="1" applyBorder="1" applyAlignment="1" applyProtection="1">
      <alignment horizontal="lef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4" fillId="0" borderId="17" xfId="0" applyNumberFormat="1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36" fillId="0" borderId="23" xfId="0" applyNumberFormat="1" applyFont="1" applyBorder="1" applyAlignment="1" applyProtection="1">
      <alignment horizontal="center" vertical="center" wrapText="1"/>
      <protection/>
    </xf>
    <xf numFmtId="3" fontId="36" fillId="0" borderId="24" xfId="0" applyNumberFormat="1" applyFont="1" applyBorder="1" applyAlignment="1" applyProtection="1">
      <alignment horizontal="center" vertical="center" wrapText="1"/>
      <protection/>
    </xf>
    <xf numFmtId="3" fontId="36" fillId="0" borderId="20" xfId="0" applyNumberFormat="1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 vertical="center" wrapText="1"/>
      <protection/>
    </xf>
    <xf numFmtId="0" fontId="36" fillId="0" borderId="29" xfId="0" applyFont="1" applyBorder="1" applyAlignment="1" applyProtection="1">
      <alignment horizontal="left" vertical="center" wrapText="1"/>
      <protection/>
    </xf>
    <xf numFmtId="184" fontId="36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84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2" fillId="0" borderId="17" xfId="0" applyNumberFormat="1" applyFont="1" applyBorder="1" applyAlignment="1" applyProtection="1">
      <alignment horizontal="center" vertical="center" wrapText="1"/>
      <protection/>
    </xf>
    <xf numFmtId="3" fontId="12" fillId="0" borderId="29" xfId="0" applyNumberFormat="1" applyFont="1" applyBorder="1" applyAlignment="1" applyProtection="1">
      <alignment horizontal="center" vertical="center" wrapText="1"/>
      <protection/>
    </xf>
    <xf numFmtId="184" fontId="36" fillId="0" borderId="23" xfId="0" applyNumberFormat="1" applyFont="1" applyBorder="1" applyAlignment="1" applyProtection="1">
      <alignment horizontal="center" vertical="center" wrapText="1"/>
      <protection/>
    </xf>
    <xf numFmtId="184" fontId="36" fillId="0" borderId="24" xfId="0" applyNumberFormat="1" applyFont="1" applyBorder="1" applyAlignment="1" applyProtection="1">
      <alignment horizontal="center" vertical="center" wrapText="1"/>
      <protection/>
    </xf>
    <xf numFmtId="185" fontId="36" fillId="0" borderId="23" xfId="0" applyNumberFormat="1" applyFont="1" applyBorder="1" applyAlignment="1" applyProtection="1">
      <alignment horizontal="center" vertical="center" wrapText="1"/>
      <protection/>
    </xf>
    <xf numFmtId="185" fontId="36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36" fillId="0" borderId="37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93" fontId="36" fillId="0" borderId="23" xfId="0" applyNumberFormat="1" applyFont="1" applyBorder="1" applyAlignment="1" applyProtection="1">
      <alignment horizontal="center" vertical="center" wrapText="1"/>
      <protection/>
    </xf>
    <xf numFmtId="193" fontId="36" fillId="0" borderId="37" xfId="0" applyNumberFormat="1" applyFont="1" applyBorder="1" applyAlignment="1" applyProtection="1">
      <alignment horizontal="center" vertical="center" wrapText="1"/>
      <protection/>
    </xf>
    <xf numFmtId="193" fontId="36" fillId="0" borderId="24" xfId="0" applyNumberFormat="1" applyFont="1" applyBorder="1" applyAlignment="1" applyProtection="1">
      <alignment horizontal="center" vertical="center" wrapText="1"/>
      <protection/>
    </xf>
    <xf numFmtId="184" fontId="36" fillId="0" borderId="37" xfId="0" applyNumberFormat="1" applyFont="1" applyBorder="1" applyAlignment="1" applyProtection="1">
      <alignment horizontal="center" vertical="center" wrapText="1"/>
      <protection/>
    </xf>
    <xf numFmtId="186" fontId="36" fillId="0" borderId="23" xfId="0" applyNumberFormat="1" applyFont="1" applyBorder="1" applyAlignment="1" applyProtection="1">
      <alignment horizontal="center" vertical="center" wrapText="1"/>
      <protection/>
    </xf>
    <xf numFmtId="186" fontId="36" fillId="0" borderId="24" xfId="0" applyNumberFormat="1" applyFont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view="pageBreakPreview" zoomScale="130" zoomScaleNormal="130" zoomScaleSheetLayoutView="130" workbookViewId="0" topLeftCell="B1">
      <selection activeCell="F12" sqref="F12:M12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9" t="s">
        <v>43</v>
      </c>
      <c r="M1" s="89"/>
      <c r="N1" s="89"/>
      <c r="O1" s="89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9"/>
      <c r="M2" s="89"/>
      <c r="N2" s="89"/>
      <c r="O2" s="89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9"/>
      <c r="M3" s="89"/>
      <c r="N3" s="89"/>
      <c r="O3" s="89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9"/>
      <c r="M4" s="89"/>
      <c r="N4" s="89"/>
      <c r="O4" s="89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9"/>
      <c r="M5" s="89"/>
      <c r="N5" s="89"/>
      <c r="O5" s="89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89"/>
      <c r="M6" s="89"/>
      <c r="N6" s="89"/>
      <c r="O6" s="89"/>
      <c r="P6" s="4"/>
    </row>
    <row r="7" spans="1:18" ht="14.25" customHeight="1">
      <c r="A7" s="4"/>
      <c r="B7" s="94" t="s">
        <v>44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4"/>
      <c r="P7" s="4"/>
      <c r="R7" s="6"/>
    </row>
    <row r="8" spans="1:16" ht="15" customHeight="1">
      <c r="A8" s="4"/>
      <c r="B8" s="90" t="s">
        <v>0</v>
      </c>
      <c r="C8" s="91"/>
      <c r="D8" s="91"/>
      <c r="E8" s="91"/>
      <c r="F8" s="91"/>
      <c r="G8" s="91"/>
      <c r="H8" s="91"/>
      <c r="I8" s="91"/>
      <c r="J8" s="91"/>
      <c r="K8" s="92">
        <v>12</v>
      </c>
      <c r="L8" s="92"/>
      <c r="M8" s="18"/>
      <c r="N8" s="19" t="s">
        <v>45</v>
      </c>
      <c r="O8" s="4"/>
      <c r="P8" s="4"/>
    </row>
    <row r="9" spans="1:16" ht="27.75" customHeight="1">
      <c r="A9" s="4"/>
      <c r="B9" s="95" t="s">
        <v>1</v>
      </c>
      <c r="C9" s="95"/>
      <c r="D9" s="95"/>
      <c r="E9" s="95"/>
      <c r="F9" s="95"/>
      <c r="G9" s="95"/>
      <c r="H9" s="95"/>
      <c r="I9" s="95"/>
      <c r="J9" s="95"/>
      <c r="K9" s="93" t="s">
        <v>46</v>
      </c>
      <c r="L9" s="93"/>
      <c r="M9" s="20"/>
      <c r="N9" s="16" t="s">
        <v>47</v>
      </c>
      <c r="O9" s="4"/>
      <c r="P9" s="4"/>
    </row>
    <row r="10" spans="1:16" ht="19.5" customHeight="1">
      <c r="A10" s="4"/>
      <c r="B10" s="107" t="s">
        <v>31</v>
      </c>
      <c r="C10" s="107"/>
      <c r="D10" s="107"/>
      <c r="E10" s="107"/>
      <c r="F10" s="107"/>
      <c r="G10" s="107"/>
      <c r="H10" s="107"/>
      <c r="I10" s="107"/>
      <c r="J10" s="90"/>
      <c r="K10" s="92">
        <v>121</v>
      </c>
      <c r="L10" s="92"/>
      <c r="M10" s="21"/>
      <c r="N10" s="19" t="s">
        <v>45</v>
      </c>
      <c r="O10" s="4"/>
      <c r="P10" s="4"/>
    </row>
    <row r="11" spans="1:16" ht="42" customHeight="1">
      <c r="A11" s="4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84" t="s">
        <v>48</v>
      </c>
      <c r="L11" s="84"/>
      <c r="M11" s="22"/>
      <c r="N11" s="16" t="s">
        <v>47</v>
      </c>
      <c r="O11" s="4"/>
      <c r="P11" s="4"/>
    </row>
    <row r="12" spans="1:16" ht="30.75" customHeight="1">
      <c r="A12" s="4"/>
      <c r="B12" s="85" t="s">
        <v>67</v>
      </c>
      <c r="C12" s="86"/>
      <c r="D12" s="23">
        <v>7461</v>
      </c>
      <c r="E12" s="24" t="s">
        <v>68</v>
      </c>
      <c r="F12" s="87" t="s">
        <v>69</v>
      </c>
      <c r="G12" s="87"/>
      <c r="H12" s="87"/>
      <c r="I12" s="87"/>
      <c r="J12" s="87"/>
      <c r="K12" s="87"/>
      <c r="L12" s="87"/>
      <c r="M12" s="87"/>
      <c r="N12" s="17">
        <v>12208100000</v>
      </c>
      <c r="O12" s="4"/>
      <c r="P12" s="4"/>
    </row>
    <row r="13" spans="1:16" ht="33" customHeight="1">
      <c r="A13" s="4"/>
      <c r="B13" s="88" t="s">
        <v>49</v>
      </c>
      <c r="C13" s="88"/>
      <c r="D13" s="25" t="s">
        <v>50</v>
      </c>
      <c r="E13" s="26" t="s">
        <v>51</v>
      </c>
      <c r="F13" s="88" t="s">
        <v>52</v>
      </c>
      <c r="G13" s="88"/>
      <c r="H13" s="88"/>
      <c r="I13" s="88"/>
      <c r="J13" s="88"/>
      <c r="K13" s="88"/>
      <c r="L13" s="88"/>
      <c r="M13" s="88"/>
      <c r="N13" s="16" t="s">
        <v>53</v>
      </c>
      <c r="O13" s="4"/>
      <c r="P13" s="4"/>
    </row>
    <row r="14" spans="1:16" ht="12.75">
      <c r="A14" s="4"/>
      <c r="B14" s="77" t="s">
        <v>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4"/>
      <c r="P14" s="4"/>
    </row>
    <row r="15" spans="1:16" ht="14.25" customHeight="1">
      <c r="A15" s="4"/>
      <c r="B15" s="107" t="s">
        <v>54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3" t="s">
        <v>35</v>
      </c>
      <c r="P15" s="4"/>
    </row>
    <row r="16" spans="1:16" ht="13.5" customHeight="1">
      <c r="A16" s="4"/>
      <c r="B16" s="59" t="s">
        <v>4</v>
      </c>
      <c r="C16" s="60"/>
      <c r="D16" s="108" t="s">
        <v>5</v>
      </c>
      <c r="E16" s="109"/>
      <c r="F16" s="96" t="s">
        <v>55</v>
      </c>
      <c r="G16" s="96" t="s">
        <v>56</v>
      </c>
      <c r="H16" s="104" t="s">
        <v>57</v>
      </c>
      <c r="I16" s="112"/>
      <c r="J16" s="105"/>
      <c r="K16" s="108" t="s">
        <v>58</v>
      </c>
      <c r="L16" s="114"/>
      <c r="M16" s="114"/>
      <c r="N16" s="114"/>
      <c r="O16" s="109"/>
      <c r="P16" s="4"/>
    </row>
    <row r="17" spans="1:16" ht="48" customHeight="1">
      <c r="A17" s="4"/>
      <c r="B17" s="74"/>
      <c r="C17" s="76"/>
      <c r="D17" s="110"/>
      <c r="E17" s="111"/>
      <c r="F17" s="96"/>
      <c r="G17" s="96"/>
      <c r="H17" s="96" t="s">
        <v>6</v>
      </c>
      <c r="I17" s="96"/>
      <c r="J17" s="10" t="s">
        <v>30</v>
      </c>
      <c r="K17" s="110"/>
      <c r="L17" s="115"/>
      <c r="M17" s="115"/>
      <c r="N17" s="115"/>
      <c r="O17" s="111"/>
      <c r="P17" s="4"/>
    </row>
    <row r="18" spans="1:16" ht="10.5" customHeight="1">
      <c r="A18" s="4"/>
      <c r="B18" s="50" t="s">
        <v>7</v>
      </c>
      <c r="C18" s="50"/>
      <c r="D18" s="50" t="s">
        <v>8</v>
      </c>
      <c r="E18" s="50"/>
      <c r="F18" s="1" t="s">
        <v>9</v>
      </c>
      <c r="G18" s="1" t="s">
        <v>10</v>
      </c>
      <c r="H18" s="50" t="s">
        <v>11</v>
      </c>
      <c r="I18" s="50"/>
      <c r="J18" s="1" t="s">
        <v>12</v>
      </c>
      <c r="K18" s="50" t="s">
        <v>13</v>
      </c>
      <c r="L18" s="50"/>
      <c r="M18" s="50"/>
      <c r="N18" s="50"/>
      <c r="O18" s="50"/>
      <c r="P18" s="4"/>
    </row>
    <row r="19" spans="1:16" ht="24" customHeight="1">
      <c r="A19" s="4"/>
      <c r="B19" s="104">
        <v>2610</v>
      </c>
      <c r="C19" s="105"/>
      <c r="D19" s="142" t="s">
        <v>70</v>
      </c>
      <c r="E19" s="143"/>
      <c r="F19" s="12">
        <v>2337318.76</v>
      </c>
      <c r="G19" s="12">
        <v>2830538</v>
      </c>
      <c r="H19" s="140">
        <v>2693977</v>
      </c>
      <c r="I19" s="141"/>
      <c r="J19" s="13">
        <f>J20</f>
        <v>-182836</v>
      </c>
      <c r="K19" s="116" t="s">
        <v>92</v>
      </c>
      <c r="L19" s="117"/>
      <c r="M19" s="117"/>
      <c r="N19" s="117"/>
      <c r="O19" s="118"/>
      <c r="P19" s="4"/>
    </row>
    <row r="20" spans="1:16" ht="18" customHeight="1">
      <c r="A20" s="4"/>
      <c r="B20" s="104">
        <v>2610</v>
      </c>
      <c r="C20" s="105"/>
      <c r="D20" s="142" t="s">
        <v>71</v>
      </c>
      <c r="E20" s="143"/>
      <c r="F20" s="12">
        <v>2076566.48</v>
      </c>
      <c r="G20" s="12">
        <v>2169823</v>
      </c>
      <c r="H20" s="140">
        <v>2284256</v>
      </c>
      <c r="I20" s="141"/>
      <c r="J20" s="13">
        <v>-182836</v>
      </c>
      <c r="K20" s="116"/>
      <c r="L20" s="117"/>
      <c r="M20" s="117"/>
      <c r="N20" s="117"/>
      <c r="O20" s="118"/>
      <c r="P20" s="4"/>
    </row>
    <row r="21" spans="1:16" ht="18" customHeight="1">
      <c r="A21" s="4"/>
      <c r="B21" s="104">
        <v>2240</v>
      </c>
      <c r="C21" s="105"/>
      <c r="D21" s="106" t="s">
        <v>72</v>
      </c>
      <c r="E21" s="106"/>
      <c r="F21" s="12">
        <v>1065211.2</v>
      </c>
      <c r="G21" s="12">
        <v>7170773</v>
      </c>
      <c r="H21" s="66">
        <f>H22</f>
        <v>3948580</v>
      </c>
      <c r="I21" s="66"/>
      <c r="J21" s="13">
        <f>J22</f>
        <v>182836</v>
      </c>
      <c r="K21" s="116"/>
      <c r="L21" s="117"/>
      <c r="M21" s="117"/>
      <c r="N21" s="117"/>
      <c r="O21" s="118"/>
      <c r="P21" s="4"/>
    </row>
    <row r="22" spans="1:16" ht="48" customHeight="1">
      <c r="A22" s="4"/>
      <c r="B22" s="96">
        <v>2240</v>
      </c>
      <c r="C22" s="96"/>
      <c r="D22" s="106" t="s">
        <v>91</v>
      </c>
      <c r="E22" s="106"/>
      <c r="F22" s="12">
        <v>1065211.2</v>
      </c>
      <c r="G22" s="12">
        <v>7170773</v>
      </c>
      <c r="H22" s="66">
        <v>3948580</v>
      </c>
      <c r="I22" s="66"/>
      <c r="J22" s="13">
        <f>49000+49000+49000+35836</f>
        <v>182836</v>
      </c>
      <c r="K22" s="119"/>
      <c r="L22" s="120"/>
      <c r="M22" s="120"/>
      <c r="N22" s="120"/>
      <c r="O22" s="121"/>
      <c r="P22" s="4"/>
    </row>
    <row r="23" spans="1:16" ht="15" customHeight="1">
      <c r="A23" s="4"/>
      <c r="B23" s="77" t="s">
        <v>16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"/>
    </row>
    <row r="24" spans="1:16" ht="23.25" customHeight="1">
      <c r="A24" s="4"/>
      <c r="B24" s="52" t="s">
        <v>17</v>
      </c>
      <c r="C24" s="54"/>
      <c r="D24" s="50" t="s">
        <v>5</v>
      </c>
      <c r="E24" s="50"/>
      <c r="F24" s="50"/>
      <c r="G24" s="1" t="s">
        <v>18</v>
      </c>
      <c r="H24" s="50" t="s">
        <v>19</v>
      </c>
      <c r="I24" s="50"/>
      <c r="J24" s="50"/>
      <c r="K24" s="50" t="s">
        <v>59</v>
      </c>
      <c r="L24" s="50"/>
      <c r="M24" s="50" t="s">
        <v>60</v>
      </c>
      <c r="N24" s="50"/>
      <c r="O24" s="50"/>
      <c r="P24" s="4"/>
    </row>
    <row r="25" spans="1:16" ht="9.75" customHeight="1">
      <c r="A25" s="4"/>
      <c r="B25" s="96" t="s">
        <v>7</v>
      </c>
      <c r="C25" s="96"/>
      <c r="D25" s="96" t="s">
        <v>8</v>
      </c>
      <c r="E25" s="96"/>
      <c r="F25" s="96"/>
      <c r="G25" s="10" t="s">
        <v>9</v>
      </c>
      <c r="H25" s="96" t="s">
        <v>10</v>
      </c>
      <c r="I25" s="96"/>
      <c r="J25" s="96"/>
      <c r="K25" s="96" t="s">
        <v>11</v>
      </c>
      <c r="L25" s="96"/>
      <c r="M25" s="96" t="s">
        <v>12</v>
      </c>
      <c r="N25" s="96"/>
      <c r="O25" s="96"/>
      <c r="P25" s="4"/>
    </row>
    <row r="26" spans="1:61" ht="10.5" customHeight="1">
      <c r="A26" s="4"/>
      <c r="B26" s="71">
        <v>1</v>
      </c>
      <c r="C26" s="71"/>
      <c r="D26" s="72" t="s">
        <v>73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5"/>
    </row>
    <row r="27" spans="1:16" ht="13.5" customHeight="1">
      <c r="A27" s="4"/>
      <c r="B27" s="50">
        <v>1</v>
      </c>
      <c r="C27" s="50"/>
      <c r="D27" s="51" t="s">
        <v>32</v>
      </c>
      <c r="E27" s="51"/>
      <c r="F27" s="51"/>
      <c r="G27" s="1"/>
      <c r="H27" s="52"/>
      <c r="I27" s="53"/>
      <c r="J27" s="54"/>
      <c r="K27" s="55"/>
      <c r="L27" s="55"/>
      <c r="M27" s="55"/>
      <c r="N27" s="55"/>
      <c r="O27" s="55"/>
      <c r="P27" s="4"/>
    </row>
    <row r="28" spans="1:16" ht="12.75">
      <c r="A28" s="4"/>
      <c r="B28" s="50"/>
      <c r="C28" s="50"/>
      <c r="D28" s="51" t="s">
        <v>74</v>
      </c>
      <c r="E28" s="51"/>
      <c r="F28" s="51"/>
      <c r="G28" s="1" t="s">
        <v>77</v>
      </c>
      <c r="H28" s="52" t="s">
        <v>78</v>
      </c>
      <c r="I28" s="53"/>
      <c r="J28" s="54"/>
      <c r="K28" s="49">
        <v>223.3</v>
      </c>
      <c r="L28" s="49"/>
      <c r="M28" s="49">
        <v>223.3</v>
      </c>
      <c r="N28" s="49"/>
      <c r="O28" s="49"/>
      <c r="P28" s="4"/>
    </row>
    <row r="29" spans="1:16" ht="12.75">
      <c r="A29" s="4"/>
      <c r="B29" s="79">
        <v>2</v>
      </c>
      <c r="C29" s="79"/>
      <c r="D29" s="61" t="s">
        <v>33</v>
      </c>
      <c r="E29" s="61"/>
      <c r="F29" s="61"/>
      <c r="G29" s="37" t="s">
        <v>14</v>
      </c>
      <c r="H29" s="79" t="s">
        <v>14</v>
      </c>
      <c r="I29" s="79"/>
      <c r="J29" s="79"/>
      <c r="K29" s="80"/>
      <c r="L29" s="80"/>
      <c r="M29" s="80"/>
      <c r="N29" s="80"/>
      <c r="O29" s="80"/>
      <c r="P29" s="4"/>
    </row>
    <row r="30" spans="1:16" ht="13.5" customHeight="1">
      <c r="A30" s="4"/>
      <c r="B30" s="57"/>
      <c r="C30" s="57"/>
      <c r="D30" s="58" t="s">
        <v>75</v>
      </c>
      <c r="E30" s="58"/>
      <c r="F30" s="58"/>
      <c r="G30" s="36" t="s">
        <v>36</v>
      </c>
      <c r="H30" s="57" t="s">
        <v>41</v>
      </c>
      <c r="I30" s="57"/>
      <c r="J30" s="57"/>
      <c r="K30" s="122">
        <f>H20/K28</f>
        <v>10229.538737124944</v>
      </c>
      <c r="L30" s="122"/>
      <c r="M30" s="122">
        <f>(H20+J20)/M28</f>
        <v>9410.747872816837</v>
      </c>
      <c r="N30" s="122"/>
      <c r="O30" s="122"/>
      <c r="P30" s="4"/>
    </row>
    <row r="31" spans="1:16" ht="13.5" customHeight="1">
      <c r="A31" s="4"/>
      <c r="B31" s="57">
        <v>3</v>
      </c>
      <c r="C31" s="57"/>
      <c r="D31" s="58" t="s">
        <v>34</v>
      </c>
      <c r="E31" s="58"/>
      <c r="F31" s="58"/>
      <c r="G31" s="36" t="s">
        <v>14</v>
      </c>
      <c r="H31" s="57" t="s">
        <v>14</v>
      </c>
      <c r="I31" s="57"/>
      <c r="J31" s="57"/>
      <c r="K31" s="56"/>
      <c r="L31" s="56"/>
      <c r="M31" s="56"/>
      <c r="N31" s="56"/>
      <c r="O31" s="56"/>
      <c r="P31" s="4"/>
    </row>
    <row r="32" spans="1:16" ht="20.25" customHeight="1">
      <c r="A32" s="4"/>
      <c r="B32" s="42"/>
      <c r="C32" s="42"/>
      <c r="D32" s="73" t="s">
        <v>76</v>
      </c>
      <c r="E32" s="73"/>
      <c r="F32" s="73"/>
      <c r="G32" s="38" t="s">
        <v>42</v>
      </c>
      <c r="H32" s="74" t="s">
        <v>41</v>
      </c>
      <c r="I32" s="75"/>
      <c r="J32" s="76"/>
      <c r="K32" s="78">
        <v>100</v>
      </c>
      <c r="L32" s="78"/>
      <c r="M32" s="78">
        <v>100</v>
      </c>
      <c r="N32" s="78"/>
      <c r="O32" s="78"/>
      <c r="P32" s="4"/>
    </row>
    <row r="33" spans="1:16" ht="12.75">
      <c r="A33" s="4"/>
      <c r="B33" s="71">
        <v>1</v>
      </c>
      <c r="C33" s="71"/>
      <c r="D33" s="72" t="s">
        <v>79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"/>
    </row>
    <row r="34" spans="1:16" ht="12.75">
      <c r="A34" s="4"/>
      <c r="B34" s="50">
        <v>1</v>
      </c>
      <c r="C34" s="50"/>
      <c r="D34" s="51" t="s">
        <v>80</v>
      </c>
      <c r="E34" s="51"/>
      <c r="F34" s="51"/>
      <c r="G34" s="1"/>
      <c r="H34" s="52"/>
      <c r="I34" s="53"/>
      <c r="J34" s="54"/>
      <c r="K34" s="55"/>
      <c r="L34" s="55"/>
      <c r="M34" s="55"/>
      <c r="N34" s="55"/>
      <c r="O34" s="55"/>
      <c r="P34" s="4"/>
    </row>
    <row r="35" spans="1:16" ht="12" customHeight="1" hidden="1" outlineLevel="1">
      <c r="A35" s="4"/>
      <c r="B35" s="50"/>
      <c r="C35" s="50"/>
      <c r="D35" s="51" t="s">
        <v>83</v>
      </c>
      <c r="E35" s="51"/>
      <c r="F35" s="51"/>
      <c r="G35" s="1" t="s">
        <v>36</v>
      </c>
      <c r="H35" s="52" t="s">
        <v>85</v>
      </c>
      <c r="I35" s="53"/>
      <c r="J35" s="54"/>
      <c r="K35" s="55">
        <v>3948580</v>
      </c>
      <c r="L35" s="55"/>
      <c r="M35" s="55">
        <f>K35+J22</f>
        <v>4131416</v>
      </c>
      <c r="N35" s="55"/>
      <c r="O35" s="55"/>
      <c r="P35" s="4"/>
    </row>
    <row r="36" spans="1:16" ht="12.75" hidden="1" outlineLevel="1">
      <c r="A36" s="4"/>
      <c r="B36" s="50"/>
      <c r="C36" s="50"/>
      <c r="D36" s="51" t="s">
        <v>82</v>
      </c>
      <c r="E36" s="51"/>
      <c r="F36" s="51"/>
      <c r="G36" s="1" t="s">
        <v>36</v>
      </c>
      <c r="H36" s="52" t="s">
        <v>85</v>
      </c>
      <c r="I36" s="53"/>
      <c r="J36" s="54"/>
      <c r="K36" s="55">
        <v>3753580</v>
      </c>
      <c r="L36" s="55"/>
      <c r="M36" s="55">
        <f>K36+J22</f>
        <v>3936416</v>
      </c>
      <c r="N36" s="55"/>
      <c r="O36" s="55"/>
      <c r="P36" s="4"/>
    </row>
    <row r="37" spans="1:16" ht="12.75" collapsed="1">
      <c r="A37" s="4"/>
      <c r="B37" s="50"/>
      <c r="C37" s="50"/>
      <c r="D37" s="51" t="s">
        <v>81</v>
      </c>
      <c r="E37" s="51"/>
      <c r="F37" s="51"/>
      <c r="G37" s="1" t="s">
        <v>84</v>
      </c>
      <c r="H37" s="52" t="s">
        <v>86</v>
      </c>
      <c r="I37" s="53"/>
      <c r="J37" s="54"/>
      <c r="K37" s="49">
        <v>1573.3</v>
      </c>
      <c r="L37" s="49"/>
      <c r="M37" s="49">
        <v>1573.3</v>
      </c>
      <c r="N37" s="49"/>
      <c r="O37" s="49"/>
      <c r="P37" s="4"/>
    </row>
    <row r="38" spans="1:16" ht="12.75">
      <c r="A38" s="4"/>
      <c r="B38" s="50">
        <v>2</v>
      </c>
      <c r="C38" s="50"/>
      <c r="D38" s="51" t="s">
        <v>32</v>
      </c>
      <c r="E38" s="51"/>
      <c r="F38" s="51"/>
      <c r="G38" s="1"/>
      <c r="H38" s="52"/>
      <c r="I38" s="53"/>
      <c r="J38" s="54"/>
      <c r="K38" s="55"/>
      <c r="L38" s="55"/>
      <c r="M38" s="55"/>
      <c r="N38" s="55"/>
      <c r="O38" s="55"/>
      <c r="P38" s="4"/>
    </row>
    <row r="39" spans="1:16" ht="12.75">
      <c r="A39" s="4"/>
      <c r="B39" s="50"/>
      <c r="C39" s="50"/>
      <c r="D39" s="51" t="s">
        <v>74</v>
      </c>
      <c r="E39" s="51"/>
      <c r="F39" s="51"/>
      <c r="G39" s="1" t="s">
        <v>84</v>
      </c>
      <c r="H39" s="52" t="s">
        <v>87</v>
      </c>
      <c r="I39" s="53"/>
      <c r="J39" s="54"/>
      <c r="K39" s="65">
        <v>5.282</v>
      </c>
      <c r="L39" s="65"/>
      <c r="M39" s="65">
        <f>K39+0.082+0.082+0.082+0.06</f>
        <v>5.587999999999999</v>
      </c>
      <c r="N39" s="65"/>
      <c r="O39" s="65"/>
      <c r="P39" s="4"/>
    </row>
    <row r="40" spans="1:16" ht="12.75">
      <c r="A40" s="4"/>
      <c r="B40" s="50">
        <v>3</v>
      </c>
      <c r="C40" s="50"/>
      <c r="D40" s="51" t="s">
        <v>33</v>
      </c>
      <c r="E40" s="51"/>
      <c r="F40" s="51"/>
      <c r="G40" s="1" t="s">
        <v>14</v>
      </c>
      <c r="H40" s="50" t="s">
        <v>14</v>
      </c>
      <c r="I40" s="50"/>
      <c r="J40" s="50"/>
      <c r="K40" s="55"/>
      <c r="L40" s="55"/>
      <c r="M40" s="55"/>
      <c r="N40" s="55"/>
      <c r="O40" s="55"/>
      <c r="P40" s="4"/>
    </row>
    <row r="41" spans="1:16" ht="12.75">
      <c r="A41" s="4"/>
      <c r="B41" s="59"/>
      <c r="C41" s="60"/>
      <c r="D41" s="61" t="s">
        <v>75</v>
      </c>
      <c r="E41" s="61"/>
      <c r="F41" s="61"/>
      <c r="G41" s="1" t="s">
        <v>36</v>
      </c>
      <c r="H41" s="50" t="s">
        <v>41</v>
      </c>
      <c r="I41" s="50"/>
      <c r="J41" s="50"/>
      <c r="K41" s="62">
        <f>K36/K39/1000</f>
        <v>710.6361226808027</v>
      </c>
      <c r="L41" s="63"/>
      <c r="M41" s="62">
        <f>M36/M39/1000</f>
        <v>704.4409448818899</v>
      </c>
      <c r="N41" s="64"/>
      <c r="O41" s="63"/>
      <c r="P41" s="4"/>
    </row>
    <row r="42" spans="1:16" ht="12.75">
      <c r="A42" s="4"/>
      <c r="B42" s="57">
        <v>4</v>
      </c>
      <c r="C42" s="57"/>
      <c r="D42" s="58" t="s">
        <v>34</v>
      </c>
      <c r="E42" s="58"/>
      <c r="F42" s="58"/>
      <c r="G42" s="1" t="s">
        <v>14</v>
      </c>
      <c r="H42" s="50" t="s">
        <v>14</v>
      </c>
      <c r="I42" s="50"/>
      <c r="J42" s="50"/>
      <c r="K42" s="56"/>
      <c r="L42" s="56"/>
      <c r="M42" s="56"/>
      <c r="N42" s="56"/>
      <c r="O42" s="56"/>
      <c r="P42" s="4"/>
    </row>
    <row r="43" spans="1:16" ht="12.75">
      <c r="A43" s="4"/>
      <c r="B43" s="57"/>
      <c r="C43" s="57"/>
      <c r="D43" s="58" t="s">
        <v>76</v>
      </c>
      <c r="E43" s="58"/>
      <c r="F43" s="58"/>
      <c r="G43" s="1" t="s">
        <v>42</v>
      </c>
      <c r="H43" s="52" t="s">
        <v>41</v>
      </c>
      <c r="I43" s="53"/>
      <c r="J43" s="54"/>
      <c r="K43" s="56">
        <f>K39/14.457*100</f>
        <v>36.535934149546925</v>
      </c>
      <c r="L43" s="56"/>
      <c r="M43" s="56">
        <f>M39/14.457*100</f>
        <v>38.652555855295006</v>
      </c>
      <c r="N43" s="56"/>
      <c r="O43" s="56"/>
      <c r="P43" s="4"/>
    </row>
    <row r="44" spans="1:16" ht="8.25" customHeight="1">
      <c r="A44" s="4"/>
      <c r="P44" s="4"/>
    </row>
    <row r="45" spans="1:16" ht="36" customHeight="1">
      <c r="A45" s="4"/>
      <c r="B45" s="103" t="s">
        <v>89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P45" s="4"/>
    </row>
    <row r="46" spans="1:16" ht="7.5" customHeight="1">
      <c r="A46" s="4"/>
      <c r="P46" s="4"/>
    </row>
    <row r="47" spans="1:16" ht="12.75" customHeight="1">
      <c r="A47" s="4"/>
      <c r="B47" s="104" t="s">
        <v>15</v>
      </c>
      <c r="C47" s="105"/>
      <c r="D47" s="123"/>
      <c r="E47" s="124"/>
      <c r="F47" s="11">
        <f>F21</f>
        <v>1065211.2</v>
      </c>
      <c r="G47" s="11">
        <f>G21</f>
        <v>7170773</v>
      </c>
      <c r="H47" s="125">
        <f>H21</f>
        <v>3948580</v>
      </c>
      <c r="I47" s="126"/>
      <c r="J47" s="11">
        <f>J21</f>
        <v>182836</v>
      </c>
      <c r="K47" s="50" t="s">
        <v>14</v>
      </c>
      <c r="L47" s="50"/>
      <c r="M47" s="50"/>
      <c r="N47" s="50"/>
      <c r="O47" s="50"/>
      <c r="P47" s="4"/>
    </row>
    <row r="48" spans="1:16" ht="10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4"/>
      <c r="B49" s="107" t="s">
        <v>37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3" t="s">
        <v>35</v>
      </c>
      <c r="P49" s="4"/>
    </row>
    <row r="50" spans="1:16" ht="13.5" customHeight="1">
      <c r="A50" s="4"/>
      <c r="B50" s="59" t="s">
        <v>4</v>
      </c>
      <c r="C50" s="60"/>
      <c r="D50" s="96" t="s">
        <v>5</v>
      </c>
      <c r="E50" s="96"/>
      <c r="F50" s="96" t="s">
        <v>38</v>
      </c>
      <c r="G50" s="96"/>
      <c r="H50" s="96" t="s">
        <v>61</v>
      </c>
      <c r="I50" s="96"/>
      <c r="J50" s="96"/>
      <c r="K50" s="96" t="s">
        <v>62</v>
      </c>
      <c r="L50" s="96"/>
      <c r="M50" s="96"/>
      <c r="N50" s="96"/>
      <c r="O50" s="96"/>
      <c r="P50" s="4"/>
    </row>
    <row r="51" spans="1:16" ht="48.75" customHeight="1">
      <c r="A51" s="4"/>
      <c r="B51" s="74"/>
      <c r="C51" s="76"/>
      <c r="D51" s="96"/>
      <c r="E51" s="96"/>
      <c r="F51" s="10" t="s">
        <v>20</v>
      </c>
      <c r="G51" s="10" t="s">
        <v>30</v>
      </c>
      <c r="H51" s="96" t="s">
        <v>20</v>
      </c>
      <c r="I51" s="96"/>
      <c r="J51" s="10" t="s">
        <v>30</v>
      </c>
      <c r="K51" s="96"/>
      <c r="L51" s="96"/>
      <c r="M51" s="96"/>
      <c r="N51" s="96"/>
      <c r="O51" s="96"/>
      <c r="P51" s="4"/>
    </row>
    <row r="52" spans="1:16" ht="10.5" customHeight="1">
      <c r="A52" s="4"/>
      <c r="B52" s="50" t="s">
        <v>7</v>
      </c>
      <c r="C52" s="50"/>
      <c r="D52" s="50" t="s">
        <v>8</v>
      </c>
      <c r="E52" s="50"/>
      <c r="F52" s="1" t="s">
        <v>9</v>
      </c>
      <c r="G52" s="1" t="s">
        <v>10</v>
      </c>
      <c r="H52" s="50" t="s">
        <v>11</v>
      </c>
      <c r="I52" s="50"/>
      <c r="J52" s="1" t="s">
        <v>12</v>
      </c>
      <c r="K52" s="79" t="s">
        <v>13</v>
      </c>
      <c r="L52" s="79"/>
      <c r="M52" s="79"/>
      <c r="N52" s="79"/>
      <c r="O52" s="79"/>
      <c r="P52" s="4"/>
    </row>
    <row r="53" spans="1:16" ht="9.75" customHeight="1">
      <c r="A53" s="4"/>
      <c r="B53" s="67">
        <f>B19</f>
        <v>2610</v>
      </c>
      <c r="C53" s="67"/>
      <c r="D53" s="68" t="str">
        <f>D19</f>
        <v>Субсидії та поточні трансферти підприємствам (установам, організаціям)</v>
      </c>
      <c r="E53" s="69"/>
      <c r="F53" s="27">
        <f>H19*1.053</f>
        <v>2836757.781</v>
      </c>
      <c r="G53" s="27">
        <f>J19*1.053</f>
        <v>-192526.308</v>
      </c>
      <c r="H53" s="70">
        <f>F53*1.051</f>
        <v>2981432.4278309997</v>
      </c>
      <c r="I53" s="70"/>
      <c r="J53" s="28">
        <f>G53*1.051</f>
        <v>-202345.14970799998</v>
      </c>
      <c r="K53" s="48" t="s">
        <v>88</v>
      </c>
      <c r="L53" s="48"/>
      <c r="M53" s="48"/>
      <c r="N53" s="48"/>
      <c r="O53" s="48"/>
      <c r="P53" s="4"/>
    </row>
    <row r="54" spans="1:16" ht="15" customHeight="1" hidden="1">
      <c r="A54" s="4"/>
      <c r="B54" s="67">
        <f>B21</f>
        <v>2240</v>
      </c>
      <c r="C54" s="67"/>
      <c r="D54" s="68" t="str">
        <f>D21</f>
        <v>Оплата послуг (крім комунальних)</v>
      </c>
      <c r="E54" s="69"/>
      <c r="F54" s="27">
        <f>H21*1.053</f>
        <v>4157854.7399999998</v>
      </c>
      <c r="G54" s="27">
        <f>J22*1.053</f>
        <v>192526.308</v>
      </c>
      <c r="H54" s="70">
        <f>F54*1.051</f>
        <v>4369905.331739999</v>
      </c>
      <c r="I54" s="70"/>
      <c r="J54" s="28">
        <f>G54*1.051</f>
        <v>202345.14970799998</v>
      </c>
      <c r="K54" s="29"/>
      <c r="L54" s="30"/>
      <c r="M54" s="30"/>
      <c r="N54" s="30"/>
      <c r="O54" s="31"/>
      <c r="P54" s="4"/>
    </row>
    <row r="55" spans="1:16" ht="21.75" customHeight="1">
      <c r="A55" s="4"/>
      <c r="B55" s="77" t="s">
        <v>21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4"/>
    </row>
    <row r="56" spans="1:16" ht="32.25" customHeight="1">
      <c r="A56" s="4"/>
      <c r="B56" s="1" t="s">
        <v>17</v>
      </c>
      <c r="C56" s="50" t="s">
        <v>22</v>
      </c>
      <c r="D56" s="50"/>
      <c r="E56" s="1" t="s">
        <v>18</v>
      </c>
      <c r="F56" s="1" t="s">
        <v>19</v>
      </c>
      <c r="G56" s="50" t="s">
        <v>39</v>
      </c>
      <c r="H56" s="50"/>
      <c r="I56" s="50" t="s">
        <v>40</v>
      </c>
      <c r="J56" s="50"/>
      <c r="K56" s="50" t="s">
        <v>63</v>
      </c>
      <c r="L56" s="50"/>
      <c r="M56" s="50" t="s">
        <v>64</v>
      </c>
      <c r="N56" s="50"/>
      <c r="O56" s="50"/>
      <c r="P56" s="4"/>
    </row>
    <row r="57" spans="1:16" ht="10.5" customHeight="1">
      <c r="A57" s="4"/>
      <c r="B57" s="1" t="s">
        <v>7</v>
      </c>
      <c r="C57" s="50" t="s">
        <v>8</v>
      </c>
      <c r="D57" s="50"/>
      <c r="E57" s="1" t="s">
        <v>9</v>
      </c>
      <c r="F57" s="1" t="s">
        <v>10</v>
      </c>
      <c r="G57" s="50" t="s">
        <v>11</v>
      </c>
      <c r="H57" s="50"/>
      <c r="I57" s="50" t="s">
        <v>12</v>
      </c>
      <c r="J57" s="50"/>
      <c r="K57" s="50" t="s">
        <v>13</v>
      </c>
      <c r="L57" s="50"/>
      <c r="M57" s="50" t="s">
        <v>23</v>
      </c>
      <c r="N57" s="50"/>
      <c r="O57" s="50"/>
      <c r="P57" s="4"/>
    </row>
    <row r="58" spans="1:16" ht="10.5" customHeight="1" hidden="1" outlineLevel="1">
      <c r="A58" s="4"/>
      <c r="B58" s="32">
        <f>B26</f>
        <v>1</v>
      </c>
      <c r="C58" s="44" t="str">
        <f aca="true" t="shared" si="0" ref="C58:C64">D26</f>
        <v>Забезпечення утримання об'єктів транспортної інфраструктури</v>
      </c>
      <c r="D58" s="45"/>
      <c r="E58" s="45"/>
      <c r="F58" s="45"/>
      <c r="G58" s="46"/>
      <c r="H58" s="46"/>
      <c r="I58" s="46"/>
      <c r="J58" s="46"/>
      <c r="K58" s="46"/>
      <c r="L58" s="46"/>
      <c r="M58" s="46"/>
      <c r="N58" s="46"/>
      <c r="O58" s="47"/>
      <c r="P58" s="4"/>
    </row>
    <row r="59" spans="1:16" ht="12.75" hidden="1" outlineLevel="1">
      <c r="A59" s="4"/>
      <c r="B59" s="33">
        <v>1</v>
      </c>
      <c r="C59" s="39" t="str">
        <f t="shared" si="0"/>
        <v>продукту</v>
      </c>
      <c r="D59" s="39"/>
      <c r="E59" s="34"/>
      <c r="F59" s="35"/>
      <c r="G59" s="40"/>
      <c r="H59" s="41"/>
      <c r="I59" s="97"/>
      <c r="J59" s="98"/>
      <c r="K59" s="40"/>
      <c r="L59" s="41"/>
      <c r="M59" s="99"/>
      <c r="N59" s="99"/>
      <c r="O59" s="99"/>
      <c r="P59" s="4"/>
    </row>
    <row r="60" spans="1:16" ht="12.75" hidden="1" outlineLevel="1">
      <c r="A60" s="4"/>
      <c r="B60" s="33"/>
      <c r="C60" s="39" t="str">
        <f t="shared" si="0"/>
        <v>протяжність утримання доріг</v>
      </c>
      <c r="D60" s="39"/>
      <c r="E60" s="34" t="str">
        <f>G28</f>
        <v>км</v>
      </c>
      <c r="F60" s="35" t="str">
        <f>H28</f>
        <v>перелік доріг</v>
      </c>
      <c r="G60" s="129">
        <f>K28</f>
        <v>223.3</v>
      </c>
      <c r="H60" s="130"/>
      <c r="I60" s="127">
        <f>M28</f>
        <v>223.3</v>
      </c>
      <c r="J60" s="128"/>
      <c r="K60" s="127">
        <f>G60</f>
        <v>223.3</v>
      </c>
      <c r="L60" s="128"/>
      <c r="M60" s="102">
        <f>I60</f>
        <v>223.3</v>
      </c>
      <c r="N60" s="102"/>
      <c r="O60" s="102"/>
      <c r="P60" s="4"/>
    </row>
    <row r="61" spans="1:16" ht="12.75" hidden="1" outlineLevel="1">
      <c r="A61" s="4"/>
      <c r="B61" s="33">
        <v>2</v>
      </c>
      <c r="C61" s="39" t="str">
        <f t="shared" si="0"/>
        <v>ефективності</v>
      </c>
      <c r="D61" s="39"/>
      <c r="E61" s="34">
        <f>G29</f>
      </c>
      <c r="F61" s="35">
        <f>H29</f>
      </c>
      <c r="G61" s="40"/>
      <c r="H61" s="41"/>
      <c r="I61" s="97"/>
      <c r="J61" s="98"/>
      <c r="K61" s="40"/>
      <c r="L61" s="41"/>
      <c r="M61" s="99"/>
      <c r="N61" s="99"/>
      <c r="O61" s="99"/>
      <c r="P61" s="4"/>
    </row>
    <row r="62" spans="1:16" ht="18.75" customHeight="1" hidden="1" outlineLevel="1">
      <c r="A62" s="4"/>
      <c r="B62" s="33"/>
      <c r="C62" s="100" t="str">
        <f t="shared" si="0"/>
        <v>середні витрати на утримання 1 км доріг</v>
      </c>
      <c r="D62" s="101"/>
      <c r="E62" s="34" t="str">
        <f aca="true" t="shared" si="1" ref="E62:F64">G30</f>
        <v>грн.</v>
      </c>
      <c r="F62" s="35" t="str">
        <f t="shared" si="1"/>
        <v>розрахунково</v>
      </c>
      <c r="G62" s="40">
        <f>(H20*1.053)/G60</f>
        <v>10771.704290192565</v>
      </c>
      <c r="H62" s="41"/>
      <c r="I62" s="97">
        <f>((H20+J20)*1.053)/I60</f>
        <v>9909.51751007613</v>
      </c>
      <c r="J62" s="98"/>
      <c r="K62" s="40">
        <f>G62*1.051</f>
        <v>11321.061208992385</v>
      </c>
      <c r="L62" s="41"/>
      <c r="M62" s="97">
        <f>I62*1.051</f>
        <v>10414.902903090011</v>
      </c>
      <c r="N62" s="132"/>
      <c r="O62" s="98"/>
      <c r="P62" s="4"/>
    </row>
    <row r="63" spans="1:16" ht="12.75" hidden="1" outlineLevel="1">
      <c r="A63" s="4"/>
      <c r="B63" s="33">
        <v>3</v>
      </c>
      <c r="C63" s="100" t="str">
        <f t="shared" si="0"/>
        <v>якості</v>
      </c>
      <c r="D63" s="101"/>
      <c r="E63" s="34">
        <f t="shared" si="1"/>
      </c>
      <c r="F63" s="35">
        <f t="shared" si="1"/>
      </c>
      <c r="G63" s="40"/>
      <c r="H63" s="41"/>
      <c r="I63" s="97"/>
      <c r="J63" s="98"/>
      <c r="K63" s="40"/>
      <c r="L63" s="41"/>
      <c r="M63" s="97"/>
      <c r="N63" s="132"/>
      <c r="O63" s="98"/>
      <c r="P63" s="4"/>
    </row>
    <row r="64" spans="1:16" ht="31.5" customHeight="1" hidden="1" outlineLevel="1">
      <c r="A64" s="4"/>
      <c r="B64" s="33"/>
      <c r="C64" s="100" t="str">
        <f t="shared" si="0"/>
        <v>динаміка кількості автодоріг, що утримуються, порівняно з попереднім роком</v>
      </c>
      <c r="D64" s="101"/>
      <c r="E64" s="34" t="str">
        <f t="shared" si="1"/>
        <v>від.</v>
      </c>
      <c r="F64" s="35" t="str">
        <f t="shared" si="1"/>
        <v>розрахунково</v>
      </c>
      <c r="G64" s="40">
        <v>100</v>
      </c>
      <c r="H64" s="41"/>
      <c r="I64" s="97">
        <v>100</v>
      </c>
      <c r="J64" s="98"/>
      <c r="K64" s="40">
        <v>100</v>
      </c>
      <c r="L64" s="41"/>
      <c r="M64" s="97">
        <v>100</v>
      </c>
      <c r="N64" s="132"/>
      <c r="O64" s="98"/>
      <c r="P64" s="4"/>
    </row>
    <row r="65" spans="1:16" ht="12.75" hidden="1" outlineLevel="1">
      <c r="A65" s="4"/>
      <c r="B65" s="32">
        <f>B33</f>
        <v>1</v>
      </c>
      <c r="C65" s="44" t="str">
        <f aca="true" t="shared" si="2" ref="C65:C71">D33</f>
        <v>Проведення поточного ремонту об'єктів транспортної інфраструктури</v>
      </c>
      <c r="D65" s="45"/>
      <c r="E65" s="45"/>
      <c r="F65" s="45"/>
      <c r="G65" s="46"/>
      <c r="H65" s="46"/>
      <c r="I65" s="46"/>
      <c r="J65" s="46"/>
      <c r="K65" s="46"/>
      <c r="L65" s="46"/>
      <c r="M65" s="46"/>
      <c r="N65" s="46"/>
      <c r="O65" s="47"/>
      <c r="P65" s="4"/>
    </row>
    <row r="66" spans="1:16" ht="12.75" hidden="1" outlineLevel="1">
      <c r="A66" s="4"/>
      <c r="B66" s="33">
        <v>1</v>
      </c>
      <c r="C66" s="39" t="str">
        <f t="shared" si="2"/>
        <v>затрат</v>
      </c>
      <c r="D66" s="39"/>
      <c r="E66" s="34"/>
      <c r="F66" s="35"/>
      <c r="G66" s="40"/>
      <c r="H66" s="41"/>
      <c r="I66" s="97"/>
      <c r="J66" s="98"/>
      <c r="K66" s="40"/>
      <c r="L66" s="41"/>
      <c r="M66" s="99"/>
      <c r="N66" s="99"/>
      <c r="O66" s="99"/>
      <c r="P66" s="4"/>
    </row>
    <row r="67" spans="1:16" ht="21" hidden="1" outlineLevel="2">
      <c r="A67" s="4"/>
      <c r="B67" s="33"/>
      <c r="C67" s="39" t="str">
        <f t="shared" si="2"/>
        <v>поточний ремонт автодоріг в т.ч.</v>
      </c>
      <c r="D67" s="39"/>
      <c r="E67" s="34" t="str">
        <f aca="true" t="shared" si="3" ref="E67:F69">G35</f>
        <v>грн.</v>
      </c>
      <c r="F67" s="35" t="str">
        <f t="shared" si="3"/>
        <v>рішення міської ради</v>
      </c>
      <c r="G67" s="97">
        <f>K35*1.053</f>
        <v>4157854.7399999998</v>
      </c>
      <c r="H67" s="98"/>
      <c r="I67" s="97">
        <f>M35*1.053</f>
        <v>4350381.0479999995</v>
      </c>
      <c r="J67" s="98"/>
      <c r="K67" s="97">
        <f>G67*1.051</f>
        <v>4369905.331739999</v>
      </c>
      <c r="L67" s="98"/>
      <c r="M67" s="99">
        <f>I67*1.051</f>
        <v>4572250.481447999</v>
      </c>
      <c r="N67" s="99"/>
      <c r="O67" s="99"/>
      <c r="P67" s="4"/>
    </row>
    <row r="68" spans="1:16" ht="21" hidden="1" outlineLevel="2">
      <c r="A68" s="4"/>
      <c r="B68" s="33"/>
      <c r="C68" s="39" t="str">
        <f t="shared" si="2"/>
        <v>поточний ремонт асфальтобетонного покриття</v>
      </c>
      <c r="D68" s="39"/>
      <c r="E68" s="34" t="str">
        <f t="shared" si="3"/>
        <v>грн.</v>
      </c>
      <c r="F68" s="35" t="str">
        <f t="shared" si="3"/>
        <v>рішення міської ради</v>
      </c>
      <c r="G68" s="97">
        <f>K36*1.053</f>
        <v>3952519.7399999998</v>
      </c>
      <c r="H68" s="98"/>
      <c r="I68" s="97">
        <f>M36*1.053</f>
        <v>4145046.048</v>
      </c>
      <c r="J68" s="98"/>
      <c r="K68" s="97">
        <f>G68*1.051</f>
        <v>4154098.2467399994</v>
      </c>
      <c r="L68" s="98"/>
      <c r="M68" s="99">
        <f>I68*1.051</f>
        <v>4356443.396447999</v>
      </c>
      <c r="N68" s="99"/>
      <c r="O68" s="99"/>
      <c r="P68" s="4"/>
    </row>
    <row r="69" spans="1:16" ht="30" customHeight="1" hidden="1" outlineLevel="1" collapsed="1">
      <c r="A69" s="4"/>
      <c r="B69" s="33"/>
      <c r="C69" s="100" t="str">
        <f t="shared" si="2"/>
        <v>площа вулично-дорожньої мережі, всього</v>
      </c>
      <c r="D69" s="101"/>
      <c r="E69" s="34" t="str">
        <f t="shared" si="3"/>
        <v>тис.кв.м.</v>
      </c>
      <c r="F69" s="35" t="str">
        <f t="shared" si="3"/>
        <v>перелік автомобільних доріг</v>
      </c>
      <c r="G69" s="129">
        <f>K37</f>
        <v>1573.3</v>
      </c>
      <c r="H69" s="130"/>
      <c r="I69" s="127">
        <f>M37</f>
        <v>1573.3</v>
      </c>
      <c r="J69" s="128"/>
      <c r="K69" s="127">
        <f>G69</f>
        <v>1573.3</v>
      </c>
      <c r="L69" s="128"/>
      <c r="M69" s="127">
        <f>I69</f>
        <v>1573.3</v>
      </c>
      <c r="N69" s="137"/>
      <c r="O69" s="128"/>
      <c r="P69" s="4"/>
    </row>
    <row r="70" spans="1:16" ht="12.75" hidden="1" outlineLevel="1">
      <c r="A70" s="4"/>
      <c r="B70" s="33">
        <v>2</v>
      </c>
      <c r="C70" s="100" t="str">
        <f t="shared" si="2"/>
        <v>продукту</v>
      </c>
      <c r="D70" s="101"/>
      <c r="E70" s="34"/>
      <c r="F70" s="35"/>
      <c r="G70" s="40"/>
      <c r="H70" s="41"/>
      <c r="I70" s="97"/>
      <c r="J70" s="98"/>
      <c r="K70" s="40"/>
      <c r="L70" s="41"/>
      <c r="M70" s="97"/>
      <c r="N70" s="132"/>
      <c r="O70" s="98"/>
      <c r="P70" s="4"/>
    </row>
    <row r="71" spans="1:16" ht="12.75" hidden="1" outlineLevel="1">
      <c r="A71" s="4"/>
      <c r="B71" s="33"/>
      <c r="C71" s="100" t="str">
        <f t="shared" si="2"/>
        <v>протяжність утримання доріг</v>
      </c>
      <c r="D71" s="101"/>
      <c r="E71" s="34" t="str">
        <f aca="true" t="shared" si="4" ref="E71:F75">G39</f>
        <v>тис.кв.м.</v>
      </c>
      <c r="F71" s="35" t="str">
        <f t="shared" si="4"/>
        <v>план робіт</v>
      </c>
      <c r="G71" s="138">
        <f>K39</f>
        <v>5.282</v>
      </c>
      <c r="H71" s="139"/>
      <c r="I71" s="134">
        <f>M39</f>
        <v>5.587999999999999</v>
      </c>
      <c r="J71" s="136"/>
      <c r="K71" s="134">
        <f>G71</f>
        <v>5.282</v>
      </c>
      <c r="L71" s="136"/>
      <c r="M71" s="134">
        <f>I71</f>
        <v>5.587999999999999</v>
      </c>
      <c r="N71" s="135"/>
      <c r="O71" s="136"/>
      <c r="P71" s="4"/>
    </row>
    <row r="72" spans="1:16" ht="12.75" hidden="1" outlineLevel="1">
      <c r="A72" s="4"/>
      <c r="B72" s="33">
        <v>3</v>
      </c>
      <c r="C72" s="100" t="str">
        <f>D40</f>
        <v>ефективності</v>
      </c>
      <c r="D72" s="101"/>
      <c r="E72" s="34">
        <f t="shared" si="4"/>
      </c>
      <c r="F72" s="35">
        <f t="shared" si="4"/>
      </c>
      <c r="G72" s="40"/>
      <c r="H72" s="41"/>
      <c r="I72" s="97"/>
      <c r="J72" s="98"/>
      <c r="K72" s="40"/>
      <c r="L72" s="41"/>
      <c r="M72" s="97"/>
      <c r="N72" s="132"/>
      <c r="O72" s="98"/>
      <c r="P72" s="4"/>
    </row>
    <row r="73" spans="1:16" ht="12.75" hidden="1" outlineLevel="1">
      <c r="A73" s="4"/>
      <c r="B73" s="33"/>
      <c r="C73" s="100" t="str">
        <f>D41</f>
        <v>середні витрати на утримання 1 км доріг</v>
      </c>
      <c r="D73" s="101"/>
      <c r="E73" s="34" t="str">
        <f t="shared" si="4"/>
        <v>грн.</v>
      </c>
      <c r="F73" s="35" t="str">
        <f t="shared" si="4"/>
        <v>розрахунково</v>
      </c>
      <c r="G73" s="40">
        <f>(G68/G71)/1000</f>
        <v>748.2998371828853</v>
      </c>
      <c r="H73" s="41"/>
      <c r="I73" s="97">
        <f>I68/I71/1000</f>
        <v>741.77631496063</v>
      </c>
      <c r="J73" s="98"/>
      <c r="K73" s="40">
        <f>K68/K71/1000</f>
        <v>786.4631288792123</v>
      </c>
      <c r="L73" s="41"/>
      <c r="M73" s="97">
        <f>M68/M71/1000</f>
        <v>779.606907023622</v>
      </c>
      <c r="N73" s="132"/>
      <c r="O73" s="98"/>
      <c r="P73" s="4"/>
    </row>
    <row r="74" spans="1:16" ht="12.75" hidden="1" outlineLevel="1">
      <c r="A74" s="4"/>
      <c r="B74" s="33">
        <v>4</v>
      </c>
      <c r="C74" s="100" t="str">
        <f>D42</f>
        <v>якості</v>
      </c>
      <c r="D74" s="101"/>
      <c r="E74" s="34">
        <f t="shared" si="4"/>
      </c>
      <c r="F74" s="35">
        <f t="shared" si="4"/>
      </c>
      <c r="G74" s="40"/>
      <c r="H74" s="41"/>
      <c r="I74" s="97"/>
      <c r="J74" s="98"/>
      <c r="K74" s="40"/>
      <c r="L74" s="41"/>
      <c r="M74" s="97"/>
      <c r="N74" s="132"/>
      <c r="O74" s="98"/>
      <c r="P74" s="4"/>
    </row>
    <row r="75" spans="1:16" ht="21" customHeight="1" hidden="1" outlineLevel="1">
      <c r="A75" s="4"/>
      <c r="B75" s="33"/>
      <c r="C75" s="100" t="str">
        <f>D43</f>
        <v>динаміка кількості автодоріг, що утримуються, порівняно з попереднім роком</v>
      </c>
      <c r="D75" s="101"/>
      <c r="E75" s="34" t="str">
        <f t="shared" si="4"/>
        <v>від.</v>
      </c>
      <c r="F75" s="35" t="str">
        <f t="shared" si="4"/>
        <v>розрахунково</v>
      </c>
      <c r="G75" s="40">
        <f>(G71/14.457)*100</f>
        <v>36.535934149546925</v>
      </c>
      <c r="H75" s="41"/>
      <c r="I75" s="40">
        <f>(I71/14.457)*100</f>
        <v>38.652555855295006</v>
      </c>
      <c r="J75" s="41"/>
      <c r="K75" s="40">
        <f>(K71/14.457)*100</f>
        <v>36.535934149546925</v>
      </c>
      <c r="L75" s="41"/>
      <c r="M75" s="97">
        <f>M71/14.457*100</f>
        <v>38.652555855295006</v>
      </c>
      <c r="N75" s="132"/>
      <c r="O75" s="98"/>
      <c r="P75" s="4"/>
    </row>
    <row r="76" spans="1:16" ht="9" customHeight="1" collapsed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28.5" customHeight="1">
      <c r="A77" s="4"/>
      <c r="B77" s="131" t="s">
        <v>90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4"/>
      <c r="P77" s="4"/>
    </row>
    <row r="78" spans="1:1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 customHeight="1">
      <c r="A79" s="4"/>
      <c r="B79" s="104" t="s">
        <v>15</v>
      </c>
      <c r="C79" s="105"/>
      <c r="D79" s="123"/>
      <c r="E79" s="124"/>
      <c r="F79" s="27">
        <f>F54</f>
        <v>4157854.7399999998</v>
      </c>
      <c r="G79" s="27">
        <f>G54</f>
        <v>192526.308</v>
      </c>
      <c r="H79" s="70">
        <f>H54</f>
        <v>4369905.331739999</v>
      </c>
      <c r="I79" s="70"/>
      <c r="J79" s="27">
        <f>J54</f>
        <v>202345.14970799998</v>
      </c>
      <c r="K79" s="96" t="s">
        <v>14</v>
      </c>
      <c r="L79" s="96"/>
      <c r="M79" s="96"/>
      <c r="N79" s="96"/>
      <c r="O79" s="96"/>
      <c r="P79" s="4"/>
    </row>
    <row r="80" spans="1:16" ht="6.75" customHeight="1">
      <c r="A80" s="4"/>
      <c r="B80" s="7"/>
      <c r="C80" s="7"/>
      <c r="D80" s="8"/>
      <c r="E80" s="9"/>
      <c r="F80" s="2"/>
      <c r="G80" s="2"/>
      <c r="H80" s="2"/>
      <c r="I80" s="2"/>
      <c r="J80" s="2"/>
      <c r="K80" s="7"/>
      <c r="L80" s="7"/>
      <c r="M80" s="7"/>
      <c r="N80" s="7"/>
      <c r="O80" s="7"/>
      <c r="P80" s="4"/>
    </row>
    <row r="81" spans="1:16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customHeight="1">
      <c r="A82" s="4"/>
      <c r="B82" s="4"/>
      <c r="C82" s="131" t="s">
        <v>24</v>
      </c>
      <c r="D82" s="131"/>
      <c r="E82" s="131"/>
      <c r="F82" s="131"/>
      <c r="G82" s="131"/>
      <c r="H82" s="4"/>
      <c r="I82" s="4"/>
      <c r="J82" s="133" t="s">
        <v>25</v>
      </c>
      <c r="K82" s="133"/>
      <c r="L82" s="133"/>
      <c r="M82" s="133"/>
      <c r="N82" s="4"/>
      <c r="O82" s="4"/>
      <c r="P82" s="4"/>
    </row>
    <row r="83" spans="1:16" ht="6.75" customHeight="1">
      <c r="A83" s="4"/>
      <c r="B83" s="4"/>
      <c r="C83" s="4"/>
      <c r="D83" s="4"/>
      <c r="E83" s="4"/>
      <c r="F83" s="4"/>
      <c r="G83" s="4"/>
      <c r="H83" s="83" t="s">
        <v>26</v>
      </c>
      <c r="I83" s="83"/>
      <c r="J83" s="83" t="s">
        <v>27</v>
      </c>
      <c r="K83" s="83"/>
      <c r="L83" s="83"/>
      <c r="M83" s="83"/>
      <c r="N83" s="4"/>
      <c r="O83" s="4"/>
      <c r="P83" s="4"/>
    </row>
    <row r="84" spans="1:16" ht="21.75" customHeight="1">
      <c r="A84" s="4"/>
      <c r="B84" s="4"/>
      <c r="C84" s="81" t="s">
        <v>28</v>
      </c>
      <c r="D84" s="81"/>
      <c r="E84" s="81"/>
      <c r="F84" s="81"/>
      <c r="G84" s="81"/>
      <c r="H84" s="4"/>
      <c r="I84" s="4"/>
      <c r="J84" s="82" t="s">
        <v>29</v>
      </c>
      <c r="K84" s="82"/>
      <c r="L84" s="82"/>
      <c r="M84" s="82"/>
      <c r="N84" s="4"/>
      <c r="O84" s="4"/>
      <c r="P84" s="4"/>
    </row>
    <row r="85" spans="1:16" ht="6.75" customHeight="1">
      <c r="A85" s="4"/>
      <c r="B85" s="4"/>
      <c r="C85" s="4"/>
      <c r="D85" s="4"/>
      <c r="E85" s="4"/>
      <c r="F85" s="4"/>
      <c r="G85" s="4"/>
      <c r="H85" s="83" t="s">
        <v>26</v>
      </c>
      <c r="I85" s="83"/>
      <c r="J85" s="83" t="s">
        <v>27</v>
      </c>
      <c r="K85" s="83"/>
      <c r="L85" s="83"/>
      <c r="M85" s="83"/>
      <c r="N85" s="4"/>
      <c r="O85" s="4"/>
      <c r="P85" s="4"/>
    </row>
    <row r="86" spans="1:1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3:13" ht="15">
      <c r="C87" s="81" t="s">
        <v>65</v>
      </c>
      <c r="D87" s="81"/>
      <c r="E87" s="81"/>
      <c r="F87" s="81"/>
      <c r="G87" s="81"/>
      <c r="H87" s="4"/>
      <c r="I87" s="4"/>
      <c r="J87" s="82" t="s">
        <v>66</v>
      </c>
      <c r="K87" s="82"/>
      <c r="L87" s="82"/>
      <c r="M87" s="82"/>
    </row>
    <row r="88" spans="3:13" ht="12.75">
      <c r="C88" s="4"/>
      <c r="D88" s="4"/>
      <c r="E88" s="4"/>
      <c r="F88" s="4"/>
      <c r="G88" s="4"/>
      <c r="H88" s="83" t="s">
        <v>26</v>
      </c>
      <c r="I88" s="83"/>
      <c r="J88" s="83" t="s">
        <v>27</v>
      </c>
      <c r="K88" s="83"/>
      <c r="L88" s="83"/>
      <c r="M88" s="83"/>
    </row>
  </sheetData>
  <sheetProtection/>
  <mergeCells count="268">
    <mergeCell ref="M73:O73"/>
    <mergeCell ref="K73:L73"/>
    <mergeCell ref="C73:D73"/>
    <mergeCell ref="G73:H73"/>
    <mergeCell ref="I73:J73"/>
    <mergeCell ref="C72:D72"/>
    <mergeCell ref="G72:H72"/>
    <mergeCell ref="I72:J72"/>
    <mergeCell ref="C71:D71"/>
    <mergeCell ref="G71:H71"/>
    <mergeCell ref="I71:J71"/>
    <mergeCell ref="M72:O72"/>
    <mergeCell ref="K72:L72"/>
    <mergeCell ref="M75:O75"/>
    <mergeCell ref="C65:O65"/>
    <mergeCell ref="C66:D66"/>
    <mergeCell ref="G66:H66"/>
    <mergeCell ref="I66:J66"/>
    <mergeCell ref="C67:D67"/>
    <mergeCell ref="G67:H67"/>
    <mergeCell ref="I67:J67"/>
    <mergeCell ref="K75:L75"/>
    <mergeCell ref="C75:D75"/>
    <mergeCell ref="G75:H75"/>
    <mergeCell ref="I75:J75"/>
    <mergeCell ref="M74:O74"/>
    <mergeCell ref="C74:D74"/>
    <mergeCell ref="G74:H74"/>
    <mergeCell ref="I74:J74"/>
    <mergeCell ref="K74:L74"/>
    <mergeCell ref="M71:O71"/>
    <mergeCell ref="K71:L71"/>
    <mergeCell ref="M69:O69"/>
    <mergeCell ref="K70:L70"/>
    <mergeCell ref="M70:O70"/>
    <mergeCell ref="K69:L69"/>
    <mergeCell ref="M67:O67"/>
    <mergeCell ref="K68:L68"/>
    <mergeCell ref="M68:O68"/>
    <mergeCell ref="I68:J68"/>
    <mergeCell ref="K67:L67"/>
    <mergeCell ref="D19:E19"/>
    <mergeCell ref="B19:C19"/>
    <mergeCell ref="H19:I19"/>
    <mergeCell ref="G62:H62"/>
    <mergeCell ref="I62:J62"/>
    <mergeCell ref="D30:F30"/>
    <mergeCell ref="D31:F31"/>
    <mergeCell ref="B30:C30"/>
    <mergeCell ref="H30:J30"/>
    <mergeCell ref="B31:C31"/>
    <mergeCell ref="F50:G50"/>
    <mergeCell ref="D50:E51"/>
    <mergeCell ref="B50:C51"/>
    <mergeCell ref="K64:L64"/>
    <mergeCell ref="G64:H64"/>
    <mergeCell ref="I64:J64"/>
    <mergeCell ref="H54:I54"/>
    <mergeCell ref="G56:H56"/>
    <mergeCell ref="I56:J56"/>
    <mergeCell ref="K56:L56"/>
    <mergeCell ref="C84:G84"/>
    <mergeCell ref="J84:M84"/>
    <mergeCell ref="B79:C79"/>
    <mergeCell ref="H22:I22"/>
    <mergeCell ref="B27:C27"/>
    <mergeCell ref="D27:F27"/>
    <mergeCell ref="K50:O51"/>
    <mergeCell ref="H51:I51"/>
    <mergeCell ref="H27:J27"/>
    <mergeCell ref="K47:O47"/>
    <mergeCell ref="C82:G82"/>
    <mergeCell ref="J82:M82"/>
    <mergeCell ref="H83:I83"/>
    <mergeCell ref="J83:M83"/>
    <mergeCell ref="M63:O63"/>
    <mergeCell ref="M30:O30"/>
    <mergeCell ref="H85:I85"/>
    <mergeCell ref="J85:M85"/>
    <mergeCell ref="K60:L60"/>
    <mergeCell ref="G60:H60"/>
    <mergeCell ref="K59:L59"/>
    <mergeCell ref="M66:O66"/>
    <mergeCell ref="I63:J63"/>
    <mergeCell ref="G63:H63"/>
    <mergeCell ref="D79:E79"/>
    <mergeCell ref="K28:L28"/>
    <mergeCell ref="B77:N77"/>
    <mergeCell ref="H31:J31"/>
    <mergeCell ref="M64:O64"/>
    <mergeCell ref="K62:L62"/>
    <mergeCell ref="K63:L63"/>
    <mergeCell ref="M31:O31"/>
    <mergeCell ref="M62:O62"/>
    <mergeCell ref="C61:D61"/>
    <mergeCell ref="K61:L61"/>
    <mergeCell ref="C62:D62"/>
    <mergeCell ref="C69:D69"/>
    <mergeCell ref="G69:H69"/>
    <mergeCell ref="C64:D64"/>
    <mergeCell ref="K66:L66"/>
    <mergeCell ref="C68:D68"/>
    <mergeCell ref="G68:H68"/>
    <mergeCell ref="I69:J69"/>
    <mergeCell ref="I70:J70"/>
    <mergeCell ref="C60:D60"/>
    <mergeCell ref="G61:H61"/>
    <mergeCell ref="I61:J61"/>
    <mergeCell ref="I60:J60"/>
    <mergeCell ref="C70:D70"/>
    <mergeCell ref="G70:H70"/>
    <mergeCell ref="K27:L27"/>
    <mergeCell ref="M27:O27"/>
    <mergeCell ref="H50:J50"/>
    <mergeCell ref="K30:L30"/>
    <mergeCell ref="K31:L31"/>
    <mergeCell ref="B49:N49"/>
    <mergeCell ref="H28:J28"/>
    <mergeCell ref="B47:C47"/>
    <mergeCell ref="D47:E47"/>
    <mergeCell ref="H47:I47"/>
    <mergeCell ref="B16:C17"/>
    <mergeCell ref="K16:O17"/>
    <mergeCell ref="B23:O23"/>
    <mergeCell ref="B24:C24"/>
    <mergeCell ref="D24:F24"/>
    <mergeCell ref="H24:J24"/>
    <mergeCell ref="K24:L24"/>
    <mergeCell ref="K19:O22"/>
    <mergeCell ref="B22:C22"/>
    <mergeCell ref="D22:E22"/>
    <mergeCell ref="B10:J10"/>
    <mergeCell ref="K10:L10"/>
    <mergeCell ref="D16:E17"/>
    <mergeCell ref="F16:F17"/>
    <mergeCell ref="G16:G17"/>
    <mergeCell ref="H16:J16"/>
    <mergeCell ref="B14:N14"/>
    <mergeCell ref="B15:N15"/>
    <mergeCell ref="B11:J11"/>
    <mergeCell ref="H17:I17"/>
    <mergeCell ref="M24:O24"/>
    <mergeCell ref="B18:C18"/>
    <mergeCell ref="D18:E18"/>
    <mergeCell ref="H18:I18"/>
    <mergeCell ref="K18:O18"/>
    <mergeCell ref="B20:C20"/>
    <mergeCell ref="D20:E20"/>
    <mergeCell ref="H20:I20"/>
    <mergeCell ref="B21:C21"/>
    <mergeCell ref="D21:E21"/>
    <mergeCell ref="M60:O60"/>
    <mergeCell ref="B25:C25"/>
    <mergeCell ref="D25:F25"/>
    <mergeCell ref="H25:J25"/>
    <mergeCell ref="B26:C26"/>
    <mergeCell ref="M25:O25"/>
    <mergeCell ref="K25:L25"/>
    <mergeCell ref="K52:O52"/>
    <mergeCell ref="B45:N45"/>
    <mergeCell ref="D26:O26"/>
    <mergeCell ref="K79:O79"/>
    <mergeCell ref="H79:I79"/>
    <mergeCell ref="I59:J59"/>
    <mergeCell ref="B54:C54"/>
    <mergeCell ref="M59:O59"/>
    <mergeCell ref="M57:O57"/>
    <mergeCell ref="M56:O56"/>
    <mergeCell ref="C63:D63"/>
    <mergeCell ref="M61:O61"/>
    <mergeCell ref="I57:J57"/>
    <mergeCell ref="L1:O6"/>
    <mergeCell ref="B8:J8"/>
    <mergeCell ref="K8:L8"/>
    <mergeCell ref="K9:L9"/>
    <mergeCell ref="B7:N7"/>
    <mergeCell ref="B9:J9"/>
    <mergeCell ref="K11:L11"/>
    <mergeCell ref="B12:C12"/>
    <mergeCell ref="F12:M12"/>
    <mergeCell ref="B13:C13"/>
    <mergeCell ref="F13:M13"/>
    <mergeCell ref="C87:G87"/>
    <mergeCell ref="J87:M87"/>
    <mergeCell ref="H88:I88"/>
    <mergeCell ref="J88:M88"/>
    <mergeCell ref="K32:L32"/>
    <mergeCell ref="M32:O32"/>
    <mergeCell ref="M28:O28"/>
    <mergeCell ref="B29:C29"/>
    <mergeCell ref="D29:F29"/>
    <mergeCell ref="H29:J29"/>
    <mergeCell ref="K29:L29"/>
    <mergeCell ref="M29:O29"/>
    <mergeCell ref="B28:C28"/>
    <mergeCell ref="D28:F28"/>
    <mergeCell ref="C59:D59"/>
    <mergeCell ref="G59:H59"/>
    <mergeCell ref="D54:E54"/>
    <mergeCell ref="B32:C32"/>
    <mergeCell ref="D32:F32"/>
    <mergeCell ref="H32:J32"/>
    <mergeCell ref="B55:O55"/>
    <mergeCell ref="C56:D56"/>
    <mergeCell ref="C57:D57"/>
    <mergeCell ref="G57:H57"/>
    <mergeCell ref="K57:L57"/>
    <mergeCell ref="C58:O58"/>
    <mergeCell ref="D52:E52"/>
    <mergeCell ref="H52:I52"/>
    <mergeCell ref="B52:C52"/>
    <mergeCell ref="K53:O53"/>
    <mergeCell ref="H21:I21"/>
    <mergeCell ref="B53:C53"/>
    <mergeCell ref="D53:E53"/>
    <mergeCell ref="H53:I53"/>
    <mergeCell ref="B33:C33"/>
    <mergeCell ref="D33:O33"/>
    <mergeCell ref="B38:C38"/>
    <mergeCell ref="D38:F38"/>
    <mergeCell ref="H38:J38"/>
    <mergeCell ref="K38:L38"/>
    <mergeCell ref="M38:O38"/>
    <mergeCell ref="B39:C39"/>
    <mergeCell ref="D39:F39"/>
    <mergeCell ref="H39:J39"/>
    <mergeCell ref="K39:L39"/>
    <mergeCell ref="M39:O39"/>
    <mergeCell ref="M40:O40"/>
    <mergeCell ref="B41:C41"/>
    <mergeCell ref="D41:F41"/>
    <mergeCell ref="H41:J41"/>
    <mergeCell ref="K41:L41"/>
    <mergeCell ref="M41:O41"/>
    <mergeCell ref="B40:C40"/>
    <mergeCell ref="D40:F40"/>
    <mergeCell ref="H40:J40"/>
    <mergeCell ref="K40:L40"/>
    <mergeCell ref="M42:O42"/>
    <mergeCell ref="B43:C43"/>
    <mergeCell ref="D43:F43"/>
    <mergeCell ref="H43:J43"/>
    <mergeCell ref="K43:L43"/>
    <mergeCell ref="M43:O43"/>
    <mergeCell ref="B42:C42"/>
    <mergeCell ref="D42:F42"/>
    <mergeCell ref="H42:J42"/>
    <mergeCell ref="K42:L42"/>
    <mergeCell ref="M34:O34"/>
    <mergeCell ref="B36:C36"/>
    <mergeCell ref="D36:F36"/>
    <mergeCell ref="H36:J36"/>
    <mergeCell ref="K36:L36"/>
    <mergeCell ref="M36:O36"/>
    <mergeCell ref="B34:C34"/>
    <mergeCell ref="D34:F34"/>
    <mergeCell ref="H34:J34"/>
    <mergeCell ref="K34:L34"/>
    <mergeCell ref="M37:O37"/>
    <mergeCell ref="B35:C35"/>
    <mergeCell ref="D35:F35"/>
    <mergeCell ref="H35:J35"/>
    <mergeCell ref="K35:L35"/>
    <mergeCell ref="M35:O35"/>
    <mergeCell ref="B37:C37"/>
    <mergeCell ref="D37:F37"/>
    <mergeCell ref="H37:J37"/>
    <mergeCell ref="K37:L37"/>
  </mergeCells>
  <printOptions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scale="98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2020-07-15T07:28:22Z</cp:lastPrinted>
  <dcterms:created xsi:type="dcterms:W3CDTF">2018-10-08T13:52:21Z</dcterms:created>
  <dcterms:modified xsi:type="dcterms:W3CDTF">2020-07-15T07:28:24Z</dcterms:modified>
  <cp:category/>
  <cp:version/>
  <cp:contentType/>
  <cp:contentStatus/>
</cp:coreProperties>
</file>