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Лист1" sheetId="1" r:id="rId1"/>
    <sheet name="Бюджетний запит -Додатковий  ві" sheetId="2" r:id="rId2"/>
  </sheets>
  <definedNames>
    <definedName name="_xlnm.Print_Area" localSheetId="1">'Бюджетний запит -Додатковий  ві'!$B$1:$O$71</definedName>
  </definedNames>
  <calcPr fullCalcOnLoad="1"/>
</workbook>
</file>

<file path=xl/sharedStrings.xml><?xml version="1.0" encoding="utf-8"?>
<sst xmlns="http://schemas.openxmlformats.org/spreadsheetml/2006/main" count="373" uniqueCount="124">
  <si>
    <t xml:space="preserve"> ( 1 ) ( 2 )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</si>
  <si>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</si>
  <si>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місцевих
бюджетів)</t>
  </si>
  <si>
    <t>(найменування відповідального виконавця)</t>
  </si>
  <si>
    <t xml:space="preserve"> ( 1 ) ( 2 ) ( 1 ) ( 0 ) ( 1 ) ( 6 ) ( 0 ) </t>
  </si>
  <si>
    <t>(найменування бюджетної програми/підпрограми згідно з Типовою програмною класифікацією видатків та кредитування місцевих бюджетів)</t>
  </si>
  <si>
    <t>(код Програмної класифікації видатків та кредитування місцевих бюджетів)</t>
  </si>
  <si>
    <t>4. Додаткові витрати місцевого бюджету:</t>
  </si>
  <si>
    <t>Код Економічної класифікації
видатків бюджету / код Класифікації
кредитування бюджету</t>
  </si>
  <si>
    <t>Найменування</t>
  </si>
  <si>
    <t>граничний обсяг</t>
  </si>
  <si>
    <t>1</t>
  </si>
  <si>
    <t>2</t>
  </si>
  <si>
    <t>3</t>
  </si>
  <si>
    <t>4</t>
  </si>
  <si>
    <t>5</t>
  </si>
  <si>
    <t>6</t>
  </si>
  <si>
    <t>7</t>
  </si>
  <si>
    <t>2111</t>
  </si>
  <si>
    <t>Заробітна плата</t>
  </si>
  <si>
    <t/>
  </si>
  <si>
    <t>УСЬОГО</t>
  </si>
  <si>
    <t>Зміна результативних показників, які характеризують виконання бюджетної програми/підпрограми, у разі передбачення додаткових коштів</t>
  </si>
  <si>
    <t>№
з/п</t>
  </si>
  <si>
    <t>Одиниця виміру</t>
  </si>
  <si>
    <t>Джерело інформації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</si>
  <si>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</si>
  <si>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кількість штатних одиниць</t>
  </si>
  <si>
    <t>од.</t>
  </si>
  <si>
    <t>кількість отриманих листів, звернень, заяв, скарг</t>
  </si>
  <si>
    <t>кількість прийнятих нормативно-правових актів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</si>
  <si>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</si>
  <si>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</si>
  <si>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</si>
  <si>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%</t>
  </si>
  <si>
    <t>індикативні прогнозні показники</t>
  </si>
  <si>
    <t>Зміна результативних показників бюджетної програми/підпрограми у разі передбачення додаткових коштів:</t>
  </si>
  <si>
    <t>Показники</t>
  </si>
  <si>
    <t>2020 рік(прогноз) в межах доведених індикативних прогнозних показників</t>
  </si>
  <si>
    <t>2020 рік(прогноз) зміни у разі передбачення додаткових коштів</t>
  </si>
  <si>
    <t>8</t>
  </si>
  <si>
    <t>Начальник управління</t>
  </si>
  <si>
    <t>Сахань В.Г.</t>
  </si>
  <si>
    <t>(підпис)</t>
  </si>
  <si>
    <t>(прізвище та ініціали)</t>
  </si>
  <si>
    <t>Начальник відділу планування та економічного аналізу</t>
  </si>
  <si>
    <t>Єрьоменко О.В.</t>
  </si>
  <si>
    <t>необхідно додатково (+)</t>
  </si>
  <si>
    <t>2. Управління з виконання політики Лисичанської міської ради в галузі житлово-комунального господарства</t>
  </si>
  <si>
    <t xml:space="preserve"> ( 1 ) ( 2 ) ( 1 )</t>
  </si>
  <si>
    <t>обсяг видатків</t>
  </si>
  <si>
    <t>розрахунок</t>
  </si>
  <si>
    <t>Штатний розпис</t>
  </si>
  <si>
    <t>Журнал обліку документації</t>
  </si>
  <si>
    <t>розрахунково</t>
  </si>
  <si>
    <t>затрат</t>
  </si>
  <si>
    <t>продукту</t>
  </si>
  <si>
    <t>ефективності</t>
  </si>
  <si>
    <t>якості</t>
  </si>
  <si>
    <t>динаміка зростання виконаних листів, звернень, заяв, скарг відповідно до попереднього року</t>
  </si>
  <si>
    <t>(грн)</t>
  </si>
  <si>
    <t>грн.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</si>
  <si>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</si>
  <si>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</si>
  <si>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</si>
  <si>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</si>
  <si>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</si>
  <si>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</si>
  <si>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</si>
  <si>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1. Управління з виконання політики Лисичанської міської ради в галузі житлово-комунального господарства</t>
  </si>
  <si>
    <t>3. Керівництво і управління у відповідній сфері у містах (місті Києві), селищах, селах, об’єднаних територіальних громадах</t>
  </si>
  <si>
    <t>2020 рік (прогноз)</t>
  </si>
  <si>
    <t>БЮДЖЕТНИЙ ЗАПИТ НА 2019 – 2021 РОКИ додатковий ( Форма 2019-3 )</t>
  </si>
  <si>
    <t xml:space="preserve">1) додаткові витрати на 2019 (плановий) рік  за бюджетними програмами/підпрограмами: </t>
  </si>
  <si>
    <t>2017рік
(звіт)</t>
  </si>
  <si>
    <t>2018 рік
(затверджено)</t>
  </si>
  <si>
    <t>2019 рік (проект)</t>
  </si>
  <si>
    <t>Обґрунтування необхідності додаткових коштів на 2019 рік</t>
  </si>
  <si>
    <t>2019 рік (проект) в межах доведених граничних обсягів</t>
  </si>
  <si>
    <t>2019 рік (проект) зміни у разі виділення додаткових коштів</t>
  </si>
  <si>
    <t>2) додаткові витрати на  2020-2021 роки за бюджетними програмами/підпрограмами:</t>
  </si>
  <si>
    <t>2021 рік (прогноз)</t>
  </si>
  <si>
    <t>Обґрунтування необхідності додаткових коштів на 2020-2021 роки</t>
  </si>
  <si>
    <t>2021 рік(прогноз) в межах доведених індикативних прогнозних показників</t>
  </si>
  <si>
    <t>2021 рік(прогноз) зміни у разі передбачення додаткових коштів</t>
  </si>
  <si>
    <t>Додержання змін у законодавстві щодо застосування економічної класифікації видатків бюджетів</t>
  </si>
  <si>
    <r>
      <t xml:space="preserve">Наслідки у разі, якщо додаткові кошти не будуть передбачені у 2019 році, та альтернативні заходи, яких необхідно вжити для забезпечення виконання бюджетної програми/підпрограми: </t>
    </r>
    <r>
      <rPr>
        <sz val="9"/>
        <rFont val="Times New Roman"/>
        <family val="1"/>
      </rPr>
      <t>Неможливість додержання законодавства щодо застосування економічної класифікації видатків бюджетів. Альтернатива відсутня</t>
    </r>
  </si>
  <si>
    <r>
      <t xml:space="preserve">Наслідки у разі, якщо додаткові кошти не будуть передбачені у 2020–2021 роках, та альтернативні заходи, яких необхідно вжити для забезпечення виконання бюджетної програми: </t>
    </r>
    <r>
      <rPr>
        <sz val="9"/>
        <color indexed="8"/>
        <rFont val="Times New Roman"/>
        <family val="1"/>
      </rPr>
      <t>Неможливість додержання законодавства щодо застосування економічної класифікації видатків бюджетів. Альтернатива відсутня</t>
    </r>
  </si>
  <si>
    <t>1.Управління з виконання політики Лисичанської міської ради в галузі житлово-комунального господарства</t>
  </si>
  <si>
    <t>03364197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</si>
  <si>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</si>
  <si>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</si>
  <si>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</si>
  <si>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</si>
  <si>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</si>
  <si>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</si>
  <si>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</si>
  <si>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</si>
  <si>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Керівництво і управління у відповідній сфері у містах (місті Києві), селищах, селах, об’єднаних територіальних громадах</t>
  </si>
  <si>
    <t>3.   1210160</t>
  </si>
  <si>
    <t>0160</t>
  </si>
  <si>
    <t>0111</t>
  </si>
  <si>
    <t>Оновлення матеріальних цінностей, забеспечення належних умов праці</t>
  </si>
  <si>
    <t>БЮДЖЕТНИЙ ЗАПИТ НА 2020 – 2022 РОКИ додатковий ( Форма 2020-3 )</t>
  </si>
  <si>
    <t xml:space="preserve">1) додаткові витрати на 2020 (плановий) рік  за бюджетними програмами/підпрограмами: </t>
  </si>
  <si>
    <t>2018 рік
(звіт)</t>
  </si>
  <si>
    <t>2019 рік
(затверджено)</t>
  </si>
  <si>
    <t>2020 рік (проект)</t>
  </si>
  <si>
    <t>Обґрунтування необхідності додаткових коштів на 2020 рік</t>
  </si>
  <si>
    <t>Придбання вогнегасників</t>
  </si>
  <si>
    <t>частка опрацьованих листів, звернень, заяв, скар, у їх загальних кількостях</t>
  </si>
  <si>
    <t>2) додаткові витрати на  2021-2022 роки за бюджетними програмами/підпрограмами:</t>
  </si>
  <si>
    <t>2022 рік (прогноз)</t>
  </si>
  <si>
    <t>Обґрунтування необхідності додаткових коштів на 2021-2022 роки</t>
  </si>
  <si>
    <t>2022 рік(прогноз) в межах доведених індикативних прогнозних показників</t>
  </si>
  <si>
    <t>2022 рік(прогноз) зміни у разі передбачення додаткових коштів</t>
  </si>
  <si>
    <t>Наслідки у разі, якщо додаткові кошти не будуть передбачені у 2021–2022 роках, та альтернативні заходи, яких необхідно вжити для забезпечення виконання бюджетної програми:</t>
  </si>
  <si>
    <t>Головний спеціаліст відділу планування та економічного аналізу</t>
  </si>
  <si>
    <t>Кримченко К.В.</t>
  </si>
  <si>
    <t>2020 рік (проект) в межах доведених граничних обсягів</t>
  </si>
  <si>
    <t>2020 рік (проект) зміни у разі виділення додаткових коштів</t>
  </si>
  <si>
    <t>Послуги зі встановлення систем пожежної сигналізації</t>
  </si>
  <si>
    <t>На виконання Припису про усунення порушень вимог у сфері техногенної та пожежної безпеки від 19.03.2020 року №88, дотримання вимог у сфері пожежної безпеки в управлінні</t>
  </si>
  <si>
    <r>
      <t xml:space="preserve"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програми/підпрограми: </t>
    </r>
    <r>
      <rPr>
        <sz val="9"/>
        <rFont val="Times New Roman"/>
        <family val="1"/>
      </rPr>
      <t>Неможливість виконання Припису про усунення порушень вимог у сфері техногенної та пожежної безпеки від 19.03.2020 року №88, низький рівень протипожежного захисту приміщення, альтернатива відсутня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</si>
</sst>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;;"/>
    <numFmt numFmtId="182" formatCode="#0.0"/>
    <numFmt numFmtId="183" formatCode="#0"/>
    <numFmt numFmtId="184" formatCode="#,##0.0"/>
    <numFmt numFmtId="185" formatCode="0.0"/>
    <numFmt numFmtId="186" formatCode="0.000"/>
    <numFmt numFmtId="187" formatCode="0.0000"/>
    <numFmt numFmtId="188" formatCode="0.00000"/>
    <numFmt numFmtId="189" formatCode="#0.000"/>
    <numFmt numFmtId="190" formatCode="#,##0.000"/>
    <numFmt numFmtId="191" formatCode="[$-FC19]d\ mmmm\ yyyy\ &quot;г.&quot;"/>
  </numFmts>
  <fonts count="39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6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2"/>
      <name val="Times New Roman"/>
      <family val="1"/>
    </font>
    <font>
      <sz val="7"/>
      <color indexed="17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8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3" fontId="6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3" fontId="11" fillId="0" borderId="0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13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13" fillId="0" borderId="11" xfId="0" applyNumberFormat="1" applyFont="1" applyBorder="1" applyAlignment="1" applyProtection="1">
      <alignment horizontal="center" vertical="center" wrapText="1"/>
      <protection/>
    </xf>
    <xf numFmtId="3" fontId="34" fillId="0" borderId="11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3" fontId="13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top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top" wrapText="1"/>
      <protection/>
    </xf>
    <xf numFmtId="0" fontId="9" fillId="0" borderId="16" xfId="0" applyFont="1" applyBorder="1" applyAlignment="1" applyProtection="1">
      <alignment vertical="top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3" fontId="38" fillId="0" borderId="11" xfId="0" applyNumberFormat="1" applyFont="1" applyBorder="1" applyAlignment="1" applyProtection="1">
      <alignment horizontal="center" vertical="center" wrapText="1"/>
      <protection/>
    </xf>
    <xf numFmtId="3" fontId="38" fillId="0" borderId="18" xfId="0" applyNumberFormat="1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left" vertical="center" wrapText="1"/>
      <protection/>
    </xf>
    <xf numFmtId="3" fontId="13" fillId="0" borderId="12" xfId="0" applyNumberFormat="1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justify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3" fontId="13" fillId="0" borderId="24" xfId="0" applyNumberFormat="1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10" fillId="0" borderId="24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right" vertical="center" wrapText="1"/>
      <protection/>
    </xf>
    <xf numFmtId="183" fontId="6" fillId="0" borderId="11" xfId="0" applyNumberFormat="1" applyFont="1" applyFill="1" applyBorder="1" applyAlignment="1" applyProtection="1">
      <alignment horizontal="center" vertical="center" wrapText="1"/>
      <protection/>
    </xf>
    <xf numFmtId="183" fontId="6" fillId="0" borderId="11" xfId="0" applyNumberFormat="1" applyFont="1" applyBorder="1" applyAlignment="1" applyProtection="1">
      <alignment horizontal="center" vertical="center" wrapText="1"/>
      <protection/>
    </xf>
    <xf numFmtId="183" fontId="35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3" fontId="14" fillId="0" borderId="11" xfId="0" applyNumberFormat="1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left" vertical="center" wrapText="1"/>
      <protection/>
    </xf>
    <xf numFmtId="3" fontId="13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19" xfId="0" applyFont="1" applyBorder="1" applyAlignment="1" applyProtection="1">
      <alignment horizontal="left" vertical="center" wrapText="1"/>
      <protection/>
    </xf>
    <xf numFmtId="0" fontId="13" fillId="0" borderId="12" xfId="0" applyFont="1" applyBorder="1" applyAlignment="1" applyProtection="1">
      <alignment horizontal="left" vertical="center" wrapText="1"/>
      <protection/>
    </xf>
    <xf numFmtId="0" fontId="13" fillId="0" borderId="24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1" fontId="6" fillId="0" borderId="18" xfId="0" applyNumberFormat="1" applyFont="1" applyBorder="1" applyAlignment="1" applyProtection="1">
      <alignment horizontal="center" vertical="center" wrapText="1"/>
      <protection/>
    </xf>
    <xf numFmtId="0" fontId="6" fillId="0" borderId="26" xfId="0" applyNumberFormat="1" applyFont="1" applyBorder="1" applyAlignment="1" applyProtection="1">
      <alignment horizontal="center" vertical="center" wrapText="1"/>
      <protection/>
    </xf>
    <xf numFmtId="0" fontId="6" fillId="0" borderId="27" xfId="0" applyNumberFormat="1" applyFont="1" applyBorder="1" applyAlignment="1" applyProtection="1">
      <alignment horizontal="center" vertical="center" wrapText="1"/>
      <protection/>
    </xf>
    <xf numFmtId="0" fontId="6" fillId="0" borderId="18" xfId="0" applyNumberFormat="1" applyFont="1" applyBorder="1" applyAlignment="1" applyProtection="1">
      <alignment horizontal="center" vertical="center" wrapText="1"/>
      <protection/>
    </xf>
    <xf numFmtId="1" fontId="6" fillId="0" borderId="26" xfId="0" applyNumberFormat="1" applyFont="1" applyBorder="1" applyAlignment="1" applyProtection="1">
      <alignment horizontal="center" vertical="center" wrapText="1"/>
      <protection/>
    </xf>
    <xf numFmtId="1" fontId="6" fillId="0" borderId="27" xfId="0" applyNumberFormat="1" applyFont="1" applyBorder="1" applyAlignment="1" applyProtection="1">
      <alignment horizontal="center" vertical="center" wrapText="1"/>
      <protection/>
    </xf>
    <xf numFmtId="183" fontId="6" fillId="0" borderId="18" xfId="0" applyNumberFormat="1" applyFont="1" applyBorder="1" applyAlignment="1" applyProtection="1">
      <alignment horizontal="center" vertical="center" wrapText="1"/>
      <protection/>
    </xf>
    <xf numFmtId="183" fontId="6" fillId="0" borderId="26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3" fontId="13" fillId="0" borderId="11" xfId="0" applyNumberFormat="1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15" fillId="0" borderId="10" xfId="0" applyFont="1" applyBorder="1" applyAlignment="1" applyProtection="1">
      <alignment horizontal="center" wrapText="1"/>
      <protection/>
    </xf>
    <xf numFmtId="1" fontId="37" fillId="0" borderId="26" xfId="0" applyNumberFormat="1" applyFont="1" applyBorder="1" applyAlignment="1" applyProtection="1">
      <alignment horizontal="center" vertical="center" wrapText="1"/>
      <protection/>
    </xf>
    <xf numFmtId="1" fontId="37" fillId="0" borderId="27" xfId="0" applyNumberFormat="1" applyFont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37" fillId="0" borderId="18" xfId="0" applyNumberFormat="1" applyFont="1" applyBorder="1" applyAlignment="1" applyProtection="1">
      <alignment horizontal="center" vertical="center" wrapText="1"/>
      <protection/>
    </xf>
    <xf numFmtId="183" fontId="37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9" fillId="0" borderId="29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top" wrapText="1"/>
      <protection/>
    </xf>
    <xf numFmtId="183" fontId="36" fillId="0" borderId="11" xfId="0" applyNumberFormat="1" applyFont="1" applyBorder="1" applyAlignment="1" applyProtection="1">
      <alignment horizontal="center" vertical="center" wrapText="1"/>
      <protection/>
    </xf>
    <xf numFmtId="0" fontId="38" fillId="0" borderId="18" xfId="0" applyFont="1" applyBorder="1" applyAlignment="1" applyProtection="1">
      <alignment horizontal="center" vertical="center" wrapText="1"/>
      <protection/>
    </xf>
    <xf numFmtId="0" fontId="37" fillId="0" borderId="26" xfId="0" applyNumberFormat="1" applyFont="1" applyBorder="1" applyAlignment="1" applyProtection="1">
      <alignment horizontal="center" vertical="center" wrapText="1"/>
      <protection/>
    </xf>
    <xf numFmtId="0" fontId="37" fillId="0" borderId="27" xfId="0" applyNumberFormat="1" applyFont="1" applyBorder="1" applyAlignment="1" applyProtection="1">
      <alignment horizontal="center" vertical="center" wrapText="1"/>
      <protection/>
    </xf>
    <xf numFmtId="1" fontId="37" fillId="0" borderId="18" xfId="0" applyNumberFormat="1" applyFont="1" applyBorder="1" applyAlignment="1" applyProtection="1">
      <alignment horizontal="center" vertical="center" wrapText="1"/>
      <protection/>
    </xf>
    <xf numFmtId="183" fontId="37" fillId="0" borderId="26" xfId="0" applyNumberFormat="1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38" fillId="0" borderId="11" xfId="0" applyFont="1" applyBorder="1" applyAlignment="1" applyProtection="1">
      <alignment horizontal="center" vertical="center" wrapText="1"/>
      <protection/>
    </xf>
    <xf numFmtId="0" fontId="38" fillId="0" borderId="11" xfId="0" applyFont="1" applyBorder="1" applyAlignment="1" applyProtection="1">
      <alignment horizontal="left" vertical="center" wrapText="1"/>
      <protection/>
    </xf>
    <xf numFmtId="3" fontId="38" fillId="0" borderId="11" xfId="0" applyNumberFormat="1" applyFont="1" applyBorder="1" applyAlignment="1" applyProtection="1">
      <alignment horizontal="center" vertical="center" wrapText="1"/>
      <protection/>
    </xf>
    <xf numFmtId="3" fontId="38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workbookViewId="0" topLeftCell="B10">
      <selection activeCell="M36" sqref="M36:O36"/>
    </sheetView>
  </sheetViews>
  <sheetFormatPr defaultColWidth="9.140625" defaultRowHeight="12.75"/>
  <cols>
    <col min="1" max="1" width="8.8515625" style="6" hidden="1" customWidth="1"/>
    <col min="2" max="2" width="5.8515625" style="6" customWidth="1"/>
    <col min="3" max="3" width="6.8515625" style="6" customWidth="1"/>
    <col min="4" max="4" width="21.00390625" style="6" customWidth="1"/>
    <col min="5" max="7" width="11.7109375" style="6" customWidth="1"/>
    <col min="8" max="8" width="6.7109375" style="6" customWidth="1"/>
    <col min="9" max="9" width="5.00390625" style="6" customWidth="1"/>
    <col min="10" max="10" width="11.7109375" style="6" customWidth="1"/>
    <col min="11" max="11" width="14.140625" style="6" customWidth="1"/>
    <col min="12" max="12" width="5.421875" style="6" customWidth="1"/>
    <col min="13" max="13" width="4.8515625" style="6" customWidth="1"/>
    <col min="14" max="14" width="15.28125" style="6" customWidth="1"/>
    <col min="15" max="15" width="4.57421875" style="6" customWidth="1"/>
    <col min="16" max="16" width="6.8515625" style="6" customWidth="1"/>
    <col min="17" max="17" width="7.140625" style="6" customWidth="1"/>
    <col min="18" max="18" width="5.57421875" style="6" customWidth="1"/>
    <col min="19" max="16384" width="9.140625" style="6" customWidth="1"/>
  </cols>
  <sheetData>
    <row r="1" spans="1:16" ht="18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8" ht="20.25" customHeight="1">
      <c r="A2" s="5"/>
      <c r="B2" s="36" t="s">
        <v>72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5"/>
      <c r="P2" s="5"/>
      <c r="R2" s="7"/>
    </row>
    <row r="3" spans="1:16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5.75" customHeight="1">
      <c r="A4" s="5"/>
      <c r="B4" s="37" t="s">
        <v>69</v>
      </c>
      <c r="C4" s="37"/>
      <c r="D4" s="37"/>
      <c r="E4" s="37"/>
      <c r="F4" s="37"/>
      <c r="G4" s="37"/>
      <c r="H4" s="37"/>
      <c r="I4" s="37"/>
      <c r="J4" s="37"/>
      <c r="K4" s="1" t="s">
        <v>0</v>
      </c>
      <c r="L4" s="5"/>
      <c r="M4" s="5"/>
      <c r="N4" s="5"/>
      <c r="O4" s="5"/>
      <c r="P4" s="5"/>
    </row>
    <row r="5" spans="1:16" ht="19.5" customHeight="1">
      <c r="A5" s="5"/>
      <c r="B5" s="38" t="s">
        <v>1</v>
      </c>
      <c r="C5" s="38"/>
      <c r="D5" s="38"/>
      <c r="E5" s="38"/>
      <c r="F5" s="38"/>
      <c r="G5" s="38"/>
      <c r="H5" s="38"/>
      <c r="I5" s="38"/>
      <c r="J5" s="38"/>
      <c r="K5" s="39" t="s">
        <v>2</v>
      </c>
      <c r="L5" s="39"/>
      <c r="M5" s="39"/>
      <c r="N5" s="39"/>
      <c r="O5" s="5"/>
      <c r="P5" s="5"/>
    </row>
    <row r="6" spans="1:16" ht="15.75" customHeight="1">
      <c r="A6" s="5"/>
      <c r="B6" s="37" t="s">
        <v>48</v>
      </c>
      <c r="C6" s="37"/>
      <c r="D6" s="37"/>
      <c r="E6" s="37"/>
      <c r="F6" s="37"/>
      <c r="G6" s="37"/>
      <c r="H6" s="37"/>
      <c r="I6" s="37"/>
      <c r="J6" s="37"/>
      <c r="K6" s="1" t="s">
        <v>49</v>
      </c>
      <c r="L6" s="5"/>
      <c r="M6" s="5"/>
      <c r="N6" s="5"/>
      <c r="O6" s="5"/>
      <c r="P6" s="5"/>
    </row>
    <row r="7" spans="1:16" ht="19.5" customHeight="1">
      <c r="A7" s="5"/>
      <c r="B7" s="38" t="s">
        <v>3</v>
      </c>
      <c r="C7" s="38"/>
      <c r="D7" s="38"/>
      <c r="E7" s="38"/>
      <c r="F7" s="38"/>
      <c r="G7" s="38"/>
      <c r="H7" s="38"/>
      <c r="I7" s="38"/>
      <c r="J7" s="38"/>
      <c r="K7" s="40" t="s">
        <v>2</v>
      </c>
      <c r="L7" s="40"/>
      <c r="M7" s="40"/>
      <c r="N7" s="40"/>
      <c r="O7" s="5"/>
      <c r="P7" s="5"/>
    </row>
    <row r="8" spans="1:16" ht="24.75" customHeight="1">
      <c r="A8" s="5"/>
      <c r="B8" s="41" t="s">
        <v>70</v>
      </c>
      <c r="C8" s="41"/>
      <c r="D8" s="41"/>
      <c r="E8" s="41"/>
      <c r="F8" s="41"/>
      <c r="G8" s="41"/>
      <c r="H8" s="41"/>
      <c r="I8" s="41"/>
      <c r="J8" s="41"/>
      <c r="K8" s="37" t="s">
        <v>4</v>
      </c>
      <c r="L8" s="37"/>
      <c r="M8" s="37"/>
      <c r="N8" s="5"/>
      <c r="O8" s="5"/>
      <c r="P8" s="5"/>
    </row>
    <row r="9" spans="1:16" ht="16.5" customHeight="1">
      <c r="A9" s="5"/>
      <c r="B9" s="38" t="s">
        <v>5</v>
      </c>
      <c r="C9" s="38"/>
      <c r="D9" s="38"/>
      <c r="E9" s="38"/>
      <c r="F9" s="38"/>
      <c r="G9" s="38"/>
      <c r="H9" s="38"/>
      <c r="I9" s="38"/>
      <c r="J9" s="38"/>
      <c r="K9" s="40" t="s">
        <v>6</v>
      </c>
      <c r="L9" s="40"/>
      <c r="M9" s="40"/>
      <c r="N9" s="40"/>
      <c r="O9" s="5"/>
      <c r="P9" s="5"/>
    </row>
    <row r="10" spans="1:16" ht="20.25" customHeight="1">
      <c r="A10" s="5"/>
      <c r="B10" s="44" t="s">
        <v>7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5"/>
      <c r="P10" s="5"/>
    </row>
    <row r="11" spans="1:16" ht="15.75" customHeight="1">
      <c r="A11" s="5"/>
      <c r="B11" s="45" t="s">
        <v>73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" t="s">
        <v>60</v>
      </c>
      <c r="P11" s="5"/>
    </row>
    <row r="12" spans="1:16" ht="13.5" customHeight="1">
      <c r="A12" s="5"/>
      <c r="B12" s="35" t="s">
        <v>8</v>
      </c>
      <c r="C12" s="27"/>
      <c r="D12" s="49" t="s">
        <v>9</v>
      </c>
      <c r="E12" s="51"/>
      <c r="F12" s="43" t="s">
        <v>74</v>
      </c>
      <c r="G12" s="43" t="s">
        <v>75</v>
      </c>
      <c r="H12" s="46" t="s">
        <v>76</v>
      </c>
      <c r="I12" s="47"/>
      <c r="J12" s="48"/>
      <c r="K12" s="49" t="s">
        <v>77</v>
      </c>
      <c r="L12" s="50"/>
      <c r="M12" s="50"/>
      <c r="N12" s="50"/>
      <c r="O12" s="51"/>
      <c r="P12" s="5"/>
    </row>
    <row r="13" spans="1:16" ht="48" customHeight="1">
      <c r="A13" s="5"/>
      <c r="B13" s="28"/>
      <c r="C13" s="29"/>
      <c r="D13" s="32"/>
      <c r="E13" s="34"/>
      <c r="F13" s="43"/>
      <c r="G13" s="43"/>
      <c r="H13" s="43" t="s">
        <v>10</v>
      </c>
      <c r="I13" s="43"/>
      <c r="J13" s="12" t="s">
        <v>47</v>
      </c>
      <c r="K13" s="32"/>
      <c r="L13" s="33"/>
      <c r="M13" s="33"/>
      <c r="N13" s="33"/>
      <c r="O13" s="34"/>
      <c r="P13" s="5"/>
    </row>
    <row r="14" spans="1:16" ht="10.5" customHeight="1">
      <c r="A14" s="5"/>
      <c r="B14" s="42" t="s">
        <v>11</v>
      </c>
      <c r="C14" s="42"/>
      <c r="D14" s="42" t="s">
        <v>12</v>
      </c>
      <c r="E14" s="42"/>
      <c r="F14" s="2" t="s">
        <v>13</v>
      </c>
      <c r="G14" s="2" t="s">
        <v>14</v>
      </c>
      <c r="H14" s="42" t="s">
        <v>15</v>
      </c>
      <c r="I14" s="42"/>
      <c r="J14" s="2" t="s">
        <v>16</v>
      </c>
      <c r="K14" s="42" t="s">
        <v>17</v>
      </c>
      <c r="L14" s="42"/>
      <c r="M14" s="42"/>
      <c r="N14" s="42"/>
      <c r="O14" s="42"/>
      <c r="P14" s="5"/>
    </row>
    <row r="15" spans="1:16" ht="16.5" customHeight="1">
      <c r="A15" s="5"/>
      <c r="B15" s="43" t="s">
        <v>18</v>
      </c>
      <c r="C15" s="43"/>
      <c r="D15" s="30" t="s">
        <v>19</v>
      </c>
      <c r="E15" s="30"/>
      <c r="F15" s="13">
        <v>2882857</v>
      </c>
      <c r="G15" s="13">
        <v>2962108</v>
      </c>
      <c r="H15" s="31">
        <v>3729185</v>
      </c>
      <c r="I15" s="52"/>
      <c r="J15" s="13"/>
      <c r="K15" s="53"/>
      <c r="L15" s="53"/>
      <c r="M15" s="53"/>
      <c r="N15" s="53"/>
      <c r="O15" s="53"/>
      <c r="P15" s="5"/>
    </row>
    <row r="16" spans="1:16" ht="19.5" customHeight="1">
      <c r="A16" s="5"/>
      <c r="B16" s="43">
        <v>2120</v>
      </c>
      <c r="C16" s="43"/>
      <c r="D16" s="30" t="s">
        <v>62</v>
      </c>
      <c r="E16" s="30"/>
      <c r="F16" s="13">
        <v>609416</v>
      </c>
      <c r="G16" s="13">
        <v>644350</v>
      </c>
      <c r="H16" s="31">
        <v>820421</v>
      </c>
      <c r="I16" s="52"/>
      <c r="J16" s="13"/>
      <c r="K16" s="53"/>
      <c r="L16" s="53"/>
      <c r="M16" s="53"/>
      <c r="N16" s="53"/>
      <c r="O16" s="53"/>
      <c r="P16" s="5"/>
    </row>
    <row r="17" spans="1:16" ht="18" customHeight="1">
      <c r="A17" s="5"/>
      <c r="B17" s="43">
        <v>2210</v>
      </c>
      <c r="C17" s="43"/>
      <c r="D17" s="30" t="s">
        <v>63</v>
      </c>
      <c r="E17" s="30"/>
      <c r="F17" s="13">
        <v>106192</v>
      </c>
      <c r="G17" s="13">
        <v>177996</v>
      </c>
      <c r="H17" s="31">
        <v>202397</v>
      </c>
      <c r="I17" s="52"/>
      <c r="J17" s="16"/>
      <c r="K17" s="53"/>
      <c r="L17" s="53"/>
      <c r="M17" s="53"/>
      <c r="N17" s="53"/>
      <c r="O17" s="53"/>
      <c r="P17" s="5"/>
    </row>
    <row r="18" spans="1:16" ht="21" customHeight="1">
      <c r="A18" s="5"/>
      <c r="B18" s="43">
        <v>2240</v>
      </c>
      <c r="C18" s="43"/>
      <c r="D18" s="30" t="s">
        <v>64</v>
      </c>
      <c r="E18" s="30"/>
      <c r="F18" s="13">
        <v>92184</v>
      </c>
      <c r="G18" s="13">
        <v>61209</v>
      </c>
      <c r="H18" s="31">
        <v>58083</v>
      </c>
      <c r="I18" s="52"/>
      <c r="J18" s="13">
        <v>-1000</v>
      </c>
      <c r="K18" s="53" t="s">
        <v>85</v>
      </c>
      <c r="L18" s="53"/>
      <c r="M18" s="53"/>
      <c r="N18" s="53"/>
      <c r="O18" s="53"/>
      <c r="P18" s="5"/>
    </row>
    <row r="19" spans="1:16" ht="18.75" customHeight="1">
      <c r="A19" s="5"/>
      <c r="B19" s="43">
        <v>2250</v>
      </c>
      <c r="C19" s="43"/>
      <c r="D19" s="30" t="s">
        <v>65</v>
      </c>
      <c r="E19" s="30"/>
      <c r="F19" s="13">
        <v>1560</v>
      </c>
      <c r="G19" s="13">
        <v>14440</v>
      </c>
      <c r="H19" s="31">
        <v>17040</v>
      </c>
      <c r="I19" s="52"/>
      <c r="J19" s="13"/>
      <c r="K19" s="53"/>
      <c r="L19" s="53"/>
      <c r="M19" s="53"/>
      <c r="N19" s="53"/>
      <c r="O19" s="53"/>
      <c r="P19" s="5"/>
    </row>
    <row r="20" spans="1:16" ht="24" customHeight="1">
      <c r="A20" s="5"/>
      <c r="B20" s="43">
        <v>2270</v>
      </c>
      <c r="C20" s="43"/>
      <c r="D20" s="30" t="s">
        <v>66</v>
      </c>
      <c r="E20" s="30"/>
      <c r="F20" s="13">
        <v>63441</v>
      </c>
      <c r="G20" s="13">
        <v>109693</v>
      </c>
      <c r="H20" s="31">
        <v>249941</v>
      </c>
      <c r="I20" s="52"/>
      <c r="J20" s="13">
        <v>1000</v>
      </c>
      <c r="K20" s="53" t="s">
        <v>85</v>
      </c>
      <c r="L20" s="53"/>
      <c r="M20" s="53"/>
      <c r="N20" s="53"/>
      <c r="O20" s="53"/>
      <c r="P20" s="5"/>
    </row>
    <row r="21" spans="1:16" ht="33.75" customHeight="1">
      <c r="A21" s="5"/>
      <c r="B21" s="43">
        <v>2282</v>
      </c>
      <c r="C21" s="43"/>
      <c r="D21" s="30" t="s">
        <v>67</v>
      </c>
      <c r="E21" s="30"/>
      <c r="F21" s="13">
        <v>1040</v>
      </c>
      <c r="G21" s="13">
        <v>6880</v>
      </c>
      <c r="H21" s="31">
        <v>7800</v>
      </c>
      <c r="I21" s="52"/>
      <c r="J21" s="13"/>
      <c r="K21" s="53"/>
      <c r="L21" s="53"/>
      <c r="M21" s="53"/>
      <c r="N21" s="53"/>
      <c r="O21" s="53"/>
      <c r="P21" s="5"/>
    </row>
    <row r="22" spans="1:16" ht="19.5" customHeight="1">
      <c r="A22" s="5"/>
      <c r="B22" s="43">
        <v>2800</v>
      </c>
      <c r="C22" s="43"/>
      <c r="D22" s="30" t="s">
        <v>68</v>
      </c>
      <c r="E22" s="30"/>
      <c r="F22" s="13">
        <v>23874</v>
      </c>
      <c r="G22" s="13">
        <v>23975</v>
      </c>
      <c r="H22" s="31">
        <v>100</v>
      </c>
      <c r="I22" s="52"/>
      <c r="J22" s="13"/>
      <c r="K22" s="53"/>
      <c r="L22" s="53"/>
      <c r="M22" s="53"/>
      <c r="N22" s="53"/>
      <c r="O22" s="53"/>
      <c r="P22" s="5"/>
    </row>
    <row r="23" spans="1:16" ht="21" customHeight="1">
      <c r="A23" s="5"/>
      <c r="B23" s="44" t="s">
        <v>22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5"/>
    </row>
    <row r="24" spans="1:16" ht="23.25" customHeight="1">
      <c r="A24" s="5"/>
      <c r="B24" s="54" t="s">
        <v>23</v>
      </c>
      <c r="C24" s="55"/>
      <c r="D24" s="42" t="s">
        <v>9</v>
      </c>
      <c r="E24" s="42"/>
      <c r="F24" s="42"/>
      <c r="G24" s="2" t="s">
        <v>24</v>
      </c>
      <c r="H24" s="42" t="s">
        <v>25</v>
      </c>
      <c r="I24" s="42"/>
      <c r="J24" s="42"/>
      <c r="K24" s="42" t="s">
        <v>78</v>
      </c>
      <c r="L24" s="42"/>
      <c r="M24" s="42" t="s">
        <v>79</v>
      </c>
      <c r="N24" s="42"/>
      <c r="O24" s="42"/>
      <c r="P24" s="5"/>
    </row>
    <row r="25" spans="1:16" ht="10.5" customHeight="1">
      <c r="A25" s="5"/>
      <c r="B25" s="42" t="s">
        <v>11</v>
      </c>
      <c r="C25" s="42"/>
      <c r="D25" s="42" t="s">
        <v>12</v>
      </c>
      <c r="E25" s="42"/>
      <c r="F25" s="42"/>
      <c r="G25" s="2" t="s">
        <v>13</v>
      </c>
      <c r="H25" s="42" t="s">
        <v>14</v>
      </c>
      <c r="I25" s="42"/>
      <c r="J25" s="42"/>
      <c r="K25" s="42" t="s">
        <v>15</v>
      </c>
      <c r="L25" s="42"/>
      <c r="M25" s="42" t="s">
        <v>16</v>
      </c>
      <c r="N25" s="42"/>
      <c r="O25" s="42"/>
      <c r="P25" s="5"/>
    </row>
    <row r="26" spans="1:16" ht="18.75" customHeight="1">
      <c r="A26" s="5"/>
      <c r="B26" s="56" t="s">
        <v>11</v>
      </c>
      <c r="C26" s="56"/>
      <c r="D26" s="57" t="s">
        <v>26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9"/>
      <c r="P26" s="5"/>
    </row>
    <row r="27" spans="1:16" ht="13.5" customHeight="1">
      <c r="A27" s="5"/>
      <c r="B27" s="42" t="s">
        <v>20</v>
      </c>
      <c r="C27" s="42"/>
      <c r="D27" s="53" t="s">
        <v>55</v>
      </c>
      <c r="E27" s="53"/>
      <c r="F27" s="53"/>
      <c r="G27" s="2" t="s">
        <v>20</v>
      </c>
      <c r="H27" s="42" t="s">
        <v>20</v>
      </c>
      <c r="I27" s="42"/>
      <c r="J27" s="42"/>
      <c r="K27" s="60" t="s">
        <v>20</v>
      </c>
      <c r="L27" s="60"/>
      <c r="M27" s="60" t="s">
        <v>20</v>
      </c>
      <c r="N27" s="60"/>
      <c r="O27" s="60"/>
      <c r="P27" s="5"/>
    </row>
    <row r="28" spans="1:16" ht="13.5" customHeight="1">
      <c r="A28" s="5"/>
      <c r="B28" s="42" t="s">
        <v>20</v>
      </c>
      <c r="C28" s="42"/>
      <c r="D28" s="53" t="s">
        <v>50</v>
      </c>
      <c r="E28" s="53"/>
      <c r="F28" s="53"/>
      <c r="G28" s="2" t="s">
        <v>61</v>
      </c>
      <c r="H28" s="42" t="s">
        <v>51</v>
      </c>
      <c r="I28" s="42"/>
      <c r="J28" s="42"/>
      <c r="K28" s="62">
        <f>SUM(H15:I22)</f>
        <v>5084967</v>
      </c>
      <c r="L28" s="62"/>
      <c r="M28" s="61">
        <v>0</v>
      </c>
      <c r="N28" s="61"/>
      <c r="O28" s="61"/>
      <c r="P28" s="5"/>
    </row>
    <row r="29" spans="1:16" ht="13.5" customHeight="1">
      <c r="A29" s="5"/>
      <c r="B29" s="42" t="s">
        <v>20</v>
      </c>
      <c r="C29" s="42"/>
      <c r="D29" s="53" t="s">
        <v>27</v>
      </c>
      <c r="E29" s="53"/>
      <c r="F29" s="53"/>
      <c r="G29" s="2" t="s">
        <v>28</v>
      </c>
      <c r="H29" s="42" t="s">
        <v>52</v>
      </c>
      <c r="I29" s="42"/>
      <c r="J29" s="42"/>
      <c r="K29" s="62">
        <v>32</v>
      </c>
      <c r="L29" s="62"/>
      <c r="M29" s="62">
        <f>K29</f>
        <v>32</v>
      </c>
      <c r="N29" s="62"/>
      <c r="O29" s="62"/>
      <c r="P29" s="5"/>
    </row>
    <row r="30" spans="1:16" ht="13.5" customHeight="1">
      <c r="A30" s="5"/>
      <c r="B30" s="42" t="s">
        <v>20</v>
      </c>
      <c r="C30" s="42"/>
      <c r="D30" s="53" t="s">
        <v>56</v>
      </c>
      <c r="E30" s="53"/>
      <c r="F30" s="53"/>
      <c r="G30" s="2" t="s">
        <v>20</v>
      </c>
      <c r="H30" s="42" t="s">
        <v>20</v>
      </c>
      <c r="I30" s="42"/>
      <c r="J30" s="42"/>
      <c r="K30" s="62" t="s">
        <v>20</v>
      </c>
      <c r="L30" s="62"/>
      <c r="M30" s="62" t="s">
        <v>20</v>
      </c>
      <c r="N30" s="62"/>
      <c r="O30" s="62"/>
      <c r="P30" s="5"/>
    </row>
    <row r="31" spans="1:16" ht="13.5" customHeight="1">
      <c r="A31" s="5"/>
      <c r="B31" s="42" t="s">
        <v>20</v>
      </c>
      <c r="C31" s="42"/>
      <c r="D31" s="53" t="s">
        <v>29</v>
      </c>
      <c r="E31" s="53"/>
      <c r="F31" s="53"/>
      <c r="G31" s="2" t="s">
        <v>28</v>
      </c>
      <c r="H31" s="42" t="s">
        <v>53</v>
      </c>
      <c r="I31" s="42"/>
      <c r="J31" s="42"/>
      <c r="K31" s="62">
        <v>4000</v>
      </c>
      <c r="L31" s="62"/>
      <c r="M31" s="62">
        <f>K31</f>
        <v>4000</v>
      </c>
      <c r="N31" s="62"/>
      <c r="O31" s="62"/>
      <c r="P31" s="5"/>
    </row>
    <row r="32" spans="1:16" ht="13.5" customHeight="1">
      <c r="A32" s="5"/>
      <c r="B32" s="42" t="s">
        <v>20</v>
      </c>
      <c r="C32" s="42"/>
      <c r="D32" s="53" t="s">
        <v>30</v>
      </c>
      <c r="E32" s="53"/>
      <c r="F32" s="53"/>
      <c r="G32" s="2" t="s">
        <v>28</v>
      </c>
      <c r="H32" s="42" t="s">
        <v>54</v>
      </c>
      <c r="I32" s="42"/>
      <c r="J32" s="42"/>
      <c r="K32" s="62">
        <v>49</v>
      </c>
      <c r="L32" s="62"/>
      <c r="M32" s="62">
        <f>K32</f>
        <v>49</v>
      </c>
      <c r="N32" s="62"/>
      <c r="O32" s="62"/>
      <c r="P32" s="5"/>
    </row>
    <row r="33" spans="1:16" ht="11.25" customHeight="1">
      <c r="A33" s="5"/>
      <c r="B33" s="42" t="s">
        <v>20</v>
      </c>
      <c r="C33" s="42"/>
      <c r="D33" s="53" t="s">
        <v>57</v>
      </c>
      <c r="E33" s="53"/>
      <c r="F33" s="53"/>
      <c r="G33" s="2" t="s">
        <v>20</v>
      </c>
      <c r="H33" s="42" t="s">
        <v>20</v>
      </c>
      <c r="I33" s="42"/>
      <c r="J33" s="42"/>
      <c r="K33" s="62" t="s">
        <v>20</v>
      </c>
      <c r="L33" s="62"/>
      <c r="M33" s="62" t="s">
        <v>20</v>
      </c>
      <c r="N33" s="62"/>
      <c r="O33" s="62"/>
      <c r="P33" s="5"/>
    </row>
    <row r="34" spans="1:16" ht="13.5" customHeight="1">
      <c r="A34" s="5"/>
      <c r="B34" s="42" t="s">
        <v>20</v>
      </c>
      <c r="C34" s="42"/>
      <c r="D34" s="53" t="s">
        <v>31</v>
      </c>
      <c r="E34" s="53"/>
      <c r="F34" s="53"/>
      <c r="G34" s="2" t="s">
        <v>28</v>
      </c>
      <c r="H34" s="42" t="s">
        <v>54</v>
      </c>
      <c r="I34" s="42"/>
      <c r="J34" s="42"/>
      <c r="K34" s="63">
        <f>ROUND(1550/K29,0)</f>
        <v>48</v>
      </c>
      <c r="L34" s="63"/>
      <c r="M34" s="62">
        <f>K34</f>
        <v>48</v>
      </c>
      <c r="N34" s="62"/>
      <c r="O34" s="62"/>
      <c r="P34" s="5"/>
    </row>
    <row r="35" spans="1:16" ht="13.5" customHeight="1">
      <c r="A35" s="5"/>
      <c r="B35" s="42" t="s">
        <v>20</v>
      </c>
      <c r="C35" s="42"/>
      <c r="D35" s="53" t="s">
        <v>32</v>
      </c>
      <c r="E35" s="53"/>
      <c r="F35" s="53"/>
      <c r="G35" s="2" t="s">
        <v>28</v>
      </c>
      <c r="H35" s="42" t="s">
        <v>54</v>
      </c>
      <c r="I35" s="42"/>
      <c r="J35" s="42"/>
      <c r="K35" s="62">
        <f>ROUND(K32/K29,0)</f>
        <v>2</v>
      </c>
      <c r="L35" s="62"/>
      <c r="M35" s="62">
        <f>ROUND(M32/M29,0)</f>
        <v>2</v>
      </c>
      <c r="N35" s="62"/>
      <c r="O35" s="62"/>
      <c r="P35" s="5"/>
    </row>
    <row r="36" spans="1:16" ht="13.5" customHeight="1">
      <c r="A36" s="5"/>
      <c r="B36" s="42" t="s">
        <v>20</v>
      </c>
      <c r="C36" s="42"/>
      <c r="D36" s="53" t="s">
        <v>33</v>
      </c>
      <c r="E36" s="53"/>
      <c r="F36" s="53"/>
      <c r="G36" s="2" t="s">
        <v>61</v>
      </c>
      <c r="H36" s="42" t="s">
        <v>54</v>
      </c>
      <c r="I36" s="42"/>
      <c r="J36" s="42"/>
      <c r="K36" s="62">
        <f>ROUND(K28/K29,0)</f>
        <v>158905</v>
      </c>
      <c r="L36" s="62"/>
      <c r="M36" s="62">
        <f>ROUND(M28/M29,0)</f>
        <v>0</v>
      </c>
      <c r="N36" s="62"/>
      <c r="O36" s="62"/>
      <c r="P36" s="5"/>
    </row>
    <row r="37" spans="1:16" ht="12" customHeight="1">
      <c r="A37" s="5"/>
      <c r="B37" s="42" t="s">
        <v>20</v>
      </c>
      <c r="C37" s="42"/>
      <c r="D37" s="53" t="s">
        <v>58</v>
      </c>
      <c r="E37" s="53"/>
      <c r="F37" s="53"/>
      <c r="G37" s="2" t="s">
        <v>20</v>
      </c>
      <c r="H37" s="42" t="s">
        <v>20</v>
      </c>
      <c r="I37" s="42"/>
      <c r="J37" s="42"/>
      <c r="K37" s="62" t="s">
        <v>20</v>
      </c>
      <c r="L37" s="62"/>
      <c r="M37" s="62" t="s">
        <v>20</v>
      </c>
      <c r="N37" s="62"/>
      <c r="O37" s="62"/>
      <c r="P37" s="5"/>
    </row>
    <row r="38" spans="1:16" ht="21" customHeight="1">
      <c r="A38" s="5"/>
      <c r="B38" s="42" t="s">
        <v>20</v>
      </c>
      <c r="C38" s="42"/>
      <c r="D38" s="53" t="s">
        <v>59</v>
      </c>
      <c r="E38" s="53"/>
      <c r="F38" s="53"/>
      <c r="G38" s="2" t="s">
        <v>34</v>
      </c>
      <c r="H38" s="42" t="s">
        <v>54</v>
      </c>
      <c r="I38" s="42"/>
      <c r="J38" s="42"/>
      <c r="K38" s="62">
        <v>10</v>
      </c>
      <c r="L38" s="62"/>
      <c r="M38" s="62">
        <v>10</v>
      </c>
      <c r="N38" s="62"/>
      <c r="O38" s="62"/>
      <c r="P38" s="5"/>
    </row>
    <row r="39" spans="1:16" ht="11.25" customHeight="1">
      <c r="A39" s="5"/>
      <c r="P39" s="5"/>
    </row>
    <row r="40" spans="1:16" ht="36" customHeight="1">
      <c r="A40" s="5"/>
      <c r="B40" s="64" t="s">
        <v>86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P40" s="5"/>
    </row>
    <row r="41" spans="1:16" ht="9.75" customHeight="1">
      <c r="A41" s="5"/>
      <c r="P41" s="5"/>
    </row>
    <row r="42" spans="1:16" ht="21" customHeight="1">
      <c r="A42" s="5"/>
      <c r="B42" s="46" t="s">
        <v>21</v>
      </c>
      <c r="C42" s="48"/>
      <c r="D42" s="65"/>
      <c r="E42" s="66"/>
      <c r="F42" s="13">
        <f>SUM(F15:F22)</f>
        <v>3780564</v>
      </c>
      <c r="G42" s="13">
        <f>SUM(G15:G22)</f>
        <v>4000651</v>
      </c>
      <c r="H42" s="67">
        <f>SUM(H15:I22)</f>
        <v>5084967</v>
      </c>
      <c r="I42" s="67"/>
      <c r="J42" s="13">
        <f>SUM(J15:J22)</f>
        <v>0</v>
      </c>
      <c r="K42" s="42" t="s">
        <v>20</v>
      </c>
      <c r="L42" s="42"/>
      <c r="M42" s="42"/>
      <c r="N42" s="42"/>
      <c r="O42" s="42"/>
      <c r="P42" s="5"/>
    </row>
    <row r="43" spans="1:16" ht="10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5.75" customHeight="1">
      <c r="A44" s="5"/>
      <c r="B44" s="45" t="s">
        <v>80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" t="s">
        <v>60</v>
      </c>
      <c r="P44" s="5"/>
    </row>
    <row r="45" spans="1:16" ht="13.5" customHeight="1">
      <c r="A45" s="5"/>
      <c r="B45" s="35" t="s">
        <v>8</v>
      </c>
      <c r="C45" s="27"/>
      <c r="D45" s="43" t="s">
        <v>9</v>
      </c>
      <c r="E45" s="43"/>
      <c r="F45" s="43" t="s">
        <v>71</v>
      </c>
      <c r="G45" s="43"/>
      <c r="H45" s="43" t="s">
        <v>81</v>
      </c>
      <c r="I45" s="43"/>
      <c r="J45" s="43"/>
      <c r="K45" s="43" t="s">
        <v>82</v>
      </c>
      <c r="L45" s="43"/>
      <c r="M45" s="43"/>
      <c r="N45" s="43"/>
      <c r="O45" s="43"/>
      <c r="P45" s="5"/>
    </row>
    <row r="46" spans="1:16" ht="48.75" customHeight="1">
      <c r="A46" s="5"/>
      <c r="B46" s="28"/>
      <c r="C46" s="29"/>
      <c r="D46" s="43"/>
      <c r="E46" s="43"/>
      <c r="F46" s="12" t="s">
        <v>35</v>
      </c>
      <c r="G46" s="12" t="s">
        <v>47</v>
      </c>
      <c r="H46" s="43" t="s">
        <v>35</v>
      </c>
      <c r="I46" s="43"/>
      <c r="J46" s="12" t="s">
        <v>47</v>
      </c>
      <c r="K46" s="43"/>
      <c r="L46" s="43"/>
      <c r="M46" s="43"/>
      <c r="N46" s="43"/>
      <c r="O46" s="43"/>
      <c r="P46" s="5"/>
    </row>
    <row r="47" spans="1:16" ht="10.5" customHeight="1">
      <c r="A47" s="5"/>
      <c r="B47" s="42" t="s">
        <v>11</v>
      </c>
      <c r="C47" s="42"/>
      <c r="D47" s="42" t="s">
        <v>12</v>
      </c>
      <c r="E47" s="42"/>
      <c r="F47" s="2" t="s">
        <v>13</v>
      </c>
      <c r="G47" s="2" t="s">
        <v>14</v>
      </c>
      <c r="H47" s="42" t="s">
        <v>15</v>
      </c>
      <c r="I47" s="42"/>
      <c r="J47" s="2" t="s">
        <v>16</v>
      </c>
      <c r="K47" s="42" t="s">
        <v>17</v>
      </c>
      <c r="L47" s="42"/>
      <c r="M47" s="42"/>
      <c r="N47" s="42"/>
      <c r="O47" s="42"/>
      <c r="P47" s="5"/>
    </row>
    <row r="48" spans="1:16" ht="13.5" customHeight="1">
      <c r="A48" s="5"/>
      <c r="B48" s="43" t="str">
        <f>B15</f>
        <v>2111</v>
      </c>
      <c r="C48" s="43"/>
      <c r="D48" s="30" t="str">
        <f>D15</f>
        <v>Заробітна плата</v>
      </c>
      <c r="E48" s="30"/>
      <c r="F48" s="13">
        <f>ROUND(H15*1.05,0)</f>
        <v>3915644</v>
      </c>
      <c r="G48" s="13"/>
      <c r="H48" s="67">
        <f>ROUND(F48*1.048,0)</f>
        <v>4103595</v>
      </c>
      <c r="I48" s="67"/>
      <c r="J48" s="13"/>
      <c r="K48" s="53"/>
      <c r="L48" s="53"/>
      <c r="M48" s="53"/>
      <c r="N48" s="53"/>
      <c r="O48" s="53"/>
      <c r="P48" s="5"/>
    </row>
    <row r="49" spans="1:16" ht="15" customHeight="1">
      <c r="A49" s="5"/>
      <c r="B49" s="43">
        <f>B16</f>
        <v>2120</v>
      </c>
      <c r="C49" s="43"/>
      <c r="D49" s="30" t="str">
        <f>D16</f>
        <v>Нарахування на оплату праці</v>
      </c>
      <c r="E49" s="30"/>
      <c r="F49" s="13">
        <f>ROUND(H16*1.05,0)</f>
        <v>861442</v>
      </c>
      <c r="G49" s="13"/>
      <c r="H49" s="67">
        <f>ROUND(F49*1.048,0)</f>
        <v>902791</v>
      </c>
      <c r="I49" s="67"/>
      <c r="J49" s="13"/>
      <c r="K49" s="53"/>
      <c r="L49" s="53"/>
      <c r="M49" s="53"/>
      <c r="N49" s="53"/>
      <c r="O49" s="53"/>
      <c r="P49" s="5"/>
    </row>
    <row r="50" spans="1:16" ht="17.25" customHeight="1">
      <c r="A50" s="5"/>
      <c r="B50" s="43">
        <f>B17</f>
        <v>2210</v>
      </c>
      <c r="C50" s="43"/>
      <c r="D50" s="30" t="str">
        <f>D17</f>
        <v>Предмети, матеріали, обладнання та інвентар</v>
      </c>
      <c r="E50" s="30"/>
      <c r="F50" s="13">
        <f>ROUND(H17*1.05,0)</f>
        <v>212517</v>
      </c>
      <c r="G50" s="13"/>
      <c r="H50" s="67">
        <f>ROUND(F50*1.048,0)</f>
        <v>222718</v>
      </c>
      <c r="I50" s="67"/>
      <c r="J50" s="13"/>
      <c r="K50" s="68"/>
      <c r="L50" s="69"/>
      <c r="M50" s="69"/>
      <c r="N50" s="69"/>
      <c r="O50" s="70"/>
      <c r="P50" s="5"/>
    </row>
    <row r="51" spans="1:16" ht="23.25" customHeight="1">
      <c r="A51" s="5"/>
      <c r="B51" s="43">
        <f>B18</f>
        <v>2240</v>
      </c>
      <c r="C51" s="43"/>
      <c r="D51" s="30" t="str">
        <f>D18</f>
        <v>Оплата послуг (крім комунальних)</v>
      </c>
      <c r="E51" s="30"/>
      <c r="F51" s="13">
        <f>ROUND(H18*1.05,0)</f>
        <v>60987</v>
      </c>
      <c r="G51" s="13">
        <f>ROUND(J18*1.05,0)</f>
        <v>-1050</v>
      </c>
      <c r="H51" s="67">
        <f>ROUND(F51*1.048,0)</f>
        <v>63914</v>
      </c>
      <c r="I51" s="67"/>
      <c r="J51" s="13">
        <f>ROUND(G51*1.048,0)</f>
        <v>-1100</v>
      </c>
      <c r="K51" s="53" t="str">
        <f>K54</f>
        <v>Додержання змін у законодавстві щодо застосування економічної класифікації видатків бюджетів</v>
      </c>
      <c r="L51" s="53"/>
      <c r="M51" s="53"/>
      <c r="N51" s="53"/>
      <c r="O51" s="53"/>
      <c r="P51" s="5"/>
    </row>
    <row r="52" spans="1:16" ht="9.75" customHeight="1">
      <c r="A52" s="5"/>
      <c r="B52" s="42" t="s">
        <v>11</v>
      </c>
      <c r="C52" s="42"/>
      <c r="D52" s="54" t="s">
        <v>12</v>
      </c>
      <c r="E52" s="55"/>
      <c r="F52" s="2" t="s">
        <v>13</v>
      </c>
      <c r="G52" s="2" t="s">
        <v>14</v>
      </c>
      <c r="H52" s="42" t="s">
        <v>15</v>
      </c>
      <c r="I52" s="42"/>
      <c r="J52" s="2" t="s">
        <v>16</v>
      </c>
      <c r="K52" s="42" t="s">
        <v>17</v>
      </c>
      <c r="L52" s="42"/>
      <c r="M52" s="42"/>
      <c r="N52" s="42"/>
      <c r="O52" s="42"/>
      <c r="P52" s="5"/>
    </row>
    <row r="53" spans="1:16" ht="19.5" customHeight="1">
      <c r="A53" s="5"/>
      <c r="B53" s="46">
        <f>B19</f>
        <v>2250</v>
      </c>
      <c r="C53" s="48"/>
      <c r="D53" s="71" t="str">
        <f>D19</f>
        <v>Видатки на відрядження</v>
      </c>
      <c r="E53" s="72"/>
      <c r="F53" s="13">
        <f>ROUND(H19*1.05,0)</f>
        <v>17892</v>
      </c>
      <c r="G53" s="13"/>
      <c r="H53" s="31">
        <f>ROUND(F53*1.048,0)</f>
        <v>18751</v>
      </c>
      <c r="I53" s="52"/>
      <c r="J53" s="13"/>
      <c r="K53" s="73"/>
      <c r="L53" s="74"/>
      <c r="M53" s="74"/>
      <c r="N53" s="74"/>
      <c r="O53" s="75"/>
      <c r="P53" s="5"/>
    </row>
    <row r="54" spans="1:16" ht="20.25" customHeight="1">
      <c r="A54" s="5"/>
      <c r="B54" s="43">
        <f>B20</f>
        <v>2270</v>
      </c>
      <c r="C54" s="43"/>
      <c r="D54" s="30" t="str">
        <f>D20</f>
        <v>Оплата комунальних послуг та енергоносіїв</v>
      </c>
      <c r="E54" s="30"/>
      <c r="F54" s="13">
        <f>ROUND(H20*1.05,0)</f>
        <v>262438</v>
      </c>
      <c r="G54" s="13">
        <f>ROUND(J20*1.05,0)</f>
        <v>1050</v>
      </c>
      <c r="H54" s="67">
        <f>ROUND(F54*1.048,0)</f>
        <v>275035</v>
      </c>
      <c r="I54" s="67"/>
      <c r="J54" s="13">
        <f>ROUND(G54*1.048,0)</f>
        <v>1100</v>
      </c>
      <c r="K54" s="73" t="str">
        <f>K20</f>
        <v>Додержання змін у законодавстві щодо застосування економічної класифікації видатків бюджетів</v>
      </c>
      <c r="L54" s="74"/>
      <c r="M54" s="74"/>
      <c r="N54" s="74"/>
      <c r="O54" s="75"/>
      <c r="P54" s="5"/>
    </row>
    <row r="55" spans="1:16" ht="34.5" customHeight="1">
      <c r="A55" s="5"/>
      <c r="B55" s="43">
        <f>B21</f>
        <v>2282</v>
      </c>
      <c r="C55" s="43"/>
      <c r="D55" s="30" t="str">
        <f>D21</f>
        <v>Окремі заходи по реалізації державних (регіональних) програм, не віднесені до заходів розвитку</v>
      </c>
      <c r="E55" s="30"/>
      <c r="F55" s="13">
        <f>ROUND(H21*1.05,0)</f>
        <v>8190</v>
      </c>
      <c r="G55" s="13"/>
      <c r="H55" s="67">
        <f>ROUND(F55*1.048,0)</f>
        <v>8583</v>
      </c>
      <c r="I55" s="67"/>
      <c r="J55" s="13"/>
      <c r="K55" s="53"/>
      <c r="L55" s="53"/>
      <c r="M55" s="53"/>
      <c r="N55" s="53"/>
      <c r="O55" s="53"/>
      <c r="P55" s="5"/>
    </row>
    <row r="56" spans="1:16" ht="18" customHeight="1">
      <c r="A56" s="5"/>
      <c r="B56" s="43">
        <f>B22</f>
        <v>2800</v>
      </c>
      <c r="C56" s="43"/>
      <c r="D56" s="30" t="str">
        <f>D22</f>
        <v>Інші поточні видатки</v>
      </c>
      <c r="E56" s="30"/>
      <c r="F56" s="13">
        <f>ROUND(H22*1.05,0)</f>
        <v>105</v>
      </c>
      <c r="G56" s="13"/>
      <c r="H56" s="67">
        <f>ROUND(F56*1.048,0)</f>
        <v>110</v>
      </c>
      <c r="I56" s="67"/>
      <c r="J56" s="13"/>
      <c r="K56" s="53"/>
      <c r="L56" s="53"/>
      <c r="M56" s="53"/>
      <c r="N56" s="53"/>
      <c r="O56" s="53"/>
      <c r="P56" s="5"/>
    </row>
    <row r="57" spans="1:16" ht="21.75" customHeight="1">
      <c r="A57" s="5"/>
      <c r="B57" s="44" t="s">
        <v>36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5"/>
    </row>
    <row r="58" spans="1:16" ht="32.25" customHeight="1">
      <c r="A58" s="5"/>
      <c r="B58" s="2" t="s">
        <v>23</v>
      </c>
      <c r="C58" s="42" t="s">
        <v>37</v>
      </c>
      <c r="D58" s="42"/>
      <c r="E58" s="2" t="s">
        <v>24</v>
      </c>
      <c r="F58" s="2" t="s">
        <v>25</v>
      </c>
      <c r="G58" s="42" t="s">
        <v>38</v>
      </c>
      <c r="H58" s="42"/>
      <c r="I58" s="42" t="s">
        <v>39</v>
      </c>
      <c r="J58" s="42"/>
      <c r="K58" s="42" t="s">
        <v>83</v>
      </c>
      <c r="L58" s="42"/>
      <c r="M58" s="42" t="s">
        <v>84</v>
      </c>
      <c r="N58" s="42"/>
      <c r="O58" s="42"/>
      <c r="P58" s="5"/>
    </row>
    <row r="59" spans="1:16" ht="10.5" customHeight="1">
      <c r="A59" s="5"/>
      <c r="B59" s="2" t="s">
        <v>11</v>
      </c>
      <c r="C59" s="42" t="s">
        <v>12</v>
      </c>
      <c r="D59" s="42"/>
      <c r="E59" s="2" t="s">
        <v>13</v>
      </c>
      <c r="F59" s="2" t="s">
        <v>14</v>
      </c>
      <c r="G59" s="42" t="s">
        <v>15</v>
      </c>
      <c r="H59" s="42"/>
      <c r="I59" s="42" t="s">
        <v>16</v>
      </c>
      <c r="J59" s="42"/>
      <c r="K59" s="42" t="s">
        <v>17</v>
      </c>
      <c r="L59" s="42"/>
      <c r="M59" s="42" t="s">
        <v>40</v>
      </c>
      <c r="N59" s="42"/>
      <c r="O59" s="42"/>
      <c r="P59" s="5"/>
    </row>
    <row r="60" spans="1:16" ht="16.5" customHeight="1">
      <c r="A60" s="5"/>
      <c r="B60" s="8" t="s">
        <v>11</v>
      </c>
      <c r="C60" s="57" t="s">
        <v>26</v>
      </c>
      <c r="D60" s="58"/>
      <c r="E60" s="58"/>
      <c r="F60" s="58"/>
      <c r="G60" s="76"/>
      <c r="H60" s="76"/>
      <c r="I60" s="76"/>
      <c r="J60" s="76"/>
      <c r="K60" s="76"/>
      <c r="L60" s="76"/>
      <c r="M60" s="76"/>
      <c r="N60" s="76"/>
      <c r="O60" s="77"/>
      <c r="P60" s="5"/>
    </row>
    <row r="61" spans="1:16" ht="13.5" customHeight="1">
      <c r="A61" s="5"/>
      <c r="B61" s="2" t="s">
        <v>20</v>
      </c>
      <c r="C61" s="53" t="str">
        <f>D27</f>
        <v>затрат</v>
      </c>
      <c r="D61" s="53"/>
      <c r="E61" s="2" t="s">
        <v>20</v>
      </c>
      <c r="F61" s="14" t="s">
        <v>20</v>
      </c>
      <c r="G61" s="78"/>
      <c r="H61" s="78"/>
      <c r="I61" s="78"/>
      <c r="J61" s="78"/>
      <c r="K61" s="78"/>
      <c r="L61" s="78"/>
      <c r="M61" s="78"/>
      <c r="N61" s="78"/>
      <c r="O61" s="78"/>
      <c r="P61" s="5"/>
    </row>
    <row r="62" spans="1:16" ht="13.5" customHeight="1">
      <c r="A62" s="5"/>
      <c r="B62" s="2" t="s">
        <v>20</v>
      </c>
      <c r="C62" s="53" t="str">
        <f>D28</f>
        <v>обсяг видатків</v>
      </c>
      <c r="D62" s="53"/>
      <c r="E62" s="2" t="str">
        <f>G28</f>
        <v>грн.</v>
      </c>
      <c r="F62" s="14" t="str">
        <f>H28</f>
        <v>розрахунок</v>
      </c>
      <c r="G62" s="80">
        <f>ROUND(K28*1.05,0)</f>
        <v>5339215</v>
      </c>
      <c r="H62" s="81"/>
      <c r="I62" s="83">
        <f>ROUND(M28*1.05,2)</f>
        <v>0</v>
      </c>
      <c r="J62" s="84"/>
      <c r="K62" s="80">
        <f>ROUND(G62*1.048,0)</f>
        <v>5595497</v>
      </c>
      <c r="L62" s="81"/>
      <c r="M62" s="79">
        <f>ROUND(I62*1.048,2)</f>
        <v>0</v>
      </c>
      <c r="N62" s="79"/>
      <c r="O62" s="79"/>
      <c r="P62" s="5"/>
    </row>
    <row r="63" spans="1:16" ht="11.25" customHeight="1">
      <c r="A63" s="5"/>
      <c r="B63" s="2" t="s">
        <v>20</v>
      </c>
      <c r="C63" s="53" t="str">
        <f>D29</f>
        <v>кількість штатних одиниць</v>
      </c>
      <c r="D63" s="53"/>
      <c r="E63" s="2" t="str">
        <f aca="true" t="shared" si="0" ref="E63:F72">G29</f>
        <v>од.</v>
      </c>
      <c r="F63" s="14" t="str">
        <f t="shared" si="0"/>
        <v>Штатний розпис</v>
      </c>
      <c r="G63" s="80">
        <f>K29</f>
        <v>32</v>
      </c>
      <c r="H63" s="81"/>
      <c r="I63" s="80">
        <f>M29</f>
        <v>32</v>
      </c>
      <c r="J63" s="81"/>
      <c r="K63" s="82">
        <f>I63</f>
        <v>32</v>
      </c>
      <c r="L63" s="82"/>
      <c r="M63" s="82">
        <f>K63</f>
        <v>32</v>
      </c>
      <c r="N63" s="82"/>
      <c r="O63" s="82"/>
      <c r="P63" s="5"/>
    </row>
    <row r="64" spans="1:16" ht="13.5" customHeight="1">
      <c r="A64" s="5"/>
      <c r="B64" s="2" t="s">
        <v>20</v>
      </c>
      <c r="C64" s="53" t="str">
        <f aca="true" t="shared" si="1" ref="C64:C72">D30</f>
        <v>продукту</v>
      </c>
      <c r="D64" s="53"/>
      <c r="E64" s="2">
        <f t="shared" si="0"/>
      </c>
      <c r="F64" s="14">
        <f t="shared" si="0"/>
      </c>
      <c r="G64" s="80"/>
      <c r="H64" s="81"/>
      <c r="I64" s="82"/>
      <c r="J64" s="82"/>
      <c r="K64" s="82"/>
      <c r="L64" s="82"/>
      <c r="M64" s="82"/>
      <c r="N64" s="82"/>
      <c r="O64" s="82"/>
      <c r="P64" s="5"/>
    </row>
    <row r="65" spans="1:16" ht="21" customHeight="1">
      <c r="A65" s="5"/>
      <c r="B65" s="2" t="s">
        <v>20</v>
      </c>
      <c r="C65" s="53" t="str">
        <f t="shared" si="1"/>
        <v>кількість отриманих листів, звернень, заяв, скарг</v>
      </c>
      <c r="D65" s="53"/>
      <c r="E65" s="2" t="str">
        <f t="shared" si="0"/>
        <v>од.</v>
      </c>
      <c r="F65" s="14" t="str">
        <f t="shared" si="0"/>
        <v>Журнал обліку документації</v>
      </c>
      <c r="G65" s="80">
        <f>K31</f>
        <v>4000</v>
      </c>
      <c r="H65" s="81"/>
      <c r="I65" s="80">
        <f>M31</f>
        <v>4000</v>
      </c>
      <c r="J65" s="81"/>
      <c r="K65" s="82">
        <f>I65</f>
        <v>4000</v>
      </c>
      <c r="L65" s="82"/>
      <c r="M65" s="82">
        <f>K65</f>
        <v>4000</v>
      </c>
      <c r="N65" s="82"/>
      <c r="O65" s="82"/>
      <c r="P65" s="5"/>
    </row>
    <row r="66" spans="1:16" ht="15.75" customHeight="1">
      <c r="A66" s="5"/>
      <c r="B66" s="2" t="s">
        <v>20</v>
      </c>
      <c r="C66" s="53" t="str">
        <f t="shared" si="1"/>
        <v>кількість прийнятих нормативно-правових актів</v>
      </c>
      <c r="D66" s="53"/>
      <c r="E66" s="2" t="str">
        <f t="shared" si="0"/>
        <v>од.</v>
      </c>
      <c r="F66" s="14" t="str">
        <f t="shared" si="0"/>
        <v>розрахунково</v>
      </c>
      <c r="G66" s="80">
        <f>K32</f>
        <v>49</v>
      </c>
      <c r="H66" s="81"/>
      <c r="I66" s="80">
        <f>M32</f>
        <v>49</v>
      </c>
      <c r="J66" s="81"/>
      <c r="K66" s="82">
        <f>I66</f>
        <v>49</v>
      </c>
      <c r="L66" s="82"/>
      <c r="M66" s="82">
        <f>K66</f>
        <v>49</v>
      </c>
      <c r="N66" s="82"/>
      <c r="O66" s="82"/>
      <c r="P66" s="5"/>
    </row>
    <row r="67" spans="1:16" ht="13.5" customHeight="1">
      <c r="A67" s="5"/>
      <c r="B67" s="2" t="s">
        <v>20</v>
      </c>
      <c r="C67" s="53" t="str">
        <f t="shared" si="1"/>
        <v>ефективності</v>
      </c>
      <c r="D67" s="53"/>
      <c r="E67" s="2">
        <f t="shared" si="0"/>
      </c>
      <c r="F67" s="14">
        <f t="shared" si="0"/>
      </c>
      <c r="G67" s="80"/>
      <c r="H67" s="81"/>
      <c r="I67" s="82"/>
      <c r="J67" s="82"/>
      <c r="K67" s="82"/>
      <c r="L67" s="82"/>
      <c r="M67" s="82"/>
      <c r="N67" s="82"/>
      <c r="O67" s="82"/>
      <c r="P67" s="5"/>
    </row>
    <row r="68" spans="1:16" ht="21" customHeight="1">
      <c r="A68" s="5"/>
      <c r="B68" s="2" t="s">
        <v>20</v>
      </c>
      <c r="C68" s="53" t="str">
        <f t="shared" si="1"/>
        <v>кількість виконаних листів, звернень, заяв, скарг на одного працівника</v>
      </c>
      <c r="D68" s="53"/>
      <c r="E68" s="2" t="str">
        <f t="shared" si="0"/>
        <v>од.</v>
      </c>
      <c r="F68" s="14" t="str">
        <f t="shared" si="0"/>
        <v>розрахунково</v>
      </c>
      <c r="G68" s="86">
        <f>K34</f>
        <v>48</v>
      </c>
      <c r="H68" s="81"/>
      <c r="I68" s="86">
        <f>M34</f>
        <v>48</v>
      </c>
      <c r="J68" s="81"/>
      <c r="K68" s="85">
        <f>I68</f>
        <v>48</v>
      </c>
      <c r="L68" s="82"/>
      <c r="M68" s="85">
        <f>K68</f>
        <v>48</v>
      </c>
      <c r="N68" s="82"/>
      <c r="O68" s="82"/>
      <c r="P68" s="5"/>
    </row>
    <row r="69" spans="1:16" ht="21" customHeight="1">
      <c r="A69" s="5"/>
      <c r="B69" s="2" t="s">
        <v>20</v>
      </c>
      <c r="C69" s="53" t="str">
        <f t="shared" si="1"/>
        <v>кількість прийнятих нормативно-правових актів на одного працівника</v>
      </c>
      <c r="D69" s="53"/>
      <c r="E69" s="2" t="str">
        <f t="shared" si="0"/>
        <v>од.</v>
      </c>
      <c r="F69" s="14" t="str">
        <f t="shared" si="0"/>
        <v>розрахунково</v>
      </c>
      <c r="G69" s="86">
        <f>K35</f>
        <v>2</v>
      </c>
      <c r="H69" s="81"/>
      <c r="I69" s="86">
        <f>M35</f>
        <v>2</v>
      </c>
      <c r="J69" s="81"/>
      <c r="K69" s="85">
        <f>I69</f>
        <v>2</v>
      </c>
      <c r="L69" s="82"/>
      <c r="M69" s="85">
        <f>K69</f>
        <v>2</v>
      </c>
      <c r="N69" s="82"/>
      <c r="O69" s="82"/>
      <c r="P69" s="5"/>
    </row>
    <row r="70" spans="1:16" ht="14.25" customHeight="1">
      <c r="A70" s="5"/>
      <c r="B70" s="2" t="s">
        <v>20</v>
      </c>
      <c r="C70" s="53" t="str">
        <f t="shared" si="1"/>
        <v>витрати на утримання однієї штатної одиниці</v>
      </c>
      <c r="D70" s="53"/>
      <c r="E70" s="2" t="str">
        <f t="shared" si="0"/>
        <v>грн.</v>
      </c>
      <c r="F70" s="14" t="str">
        <f t="shared" si="0"/>
        <v>розрахунково</v>
      </c>
      <c r="G70" s="80">
        <f>ROUND(G62/G63,0)</f>
        <v>166850</v>
      </c>
      <c r="H70" s="81"/>
      <c r="I70" s="80">
        <f>ROUND(I62/I63,0)</f>
        <v>0</v>
      </c>
      <c r="J70" s="81"/>
      <c r="K70" s="80">
        <f>ROUND(K62/K63,0)</f>
        <v>174859</v>
      </c>
      <c r="L70" s="81"/>
      <c r="M70" s="82">
        <f>ROUND(M62/M63,0)</f>
        <v>0</v>
      </c>
      <c r="N70" s="82"/>
      <c r="O70" s="82"/>
      <c r="P70" s="5"/>
    </row>
    <row r="71" spans="1:16" ht="13.5" customHeight="1">
      <c r="A71" s="5"/>
      <c r="B71" s="2" t="s">
        <v>20</v>
      </c>
      <c r="C71" s="53" t="str">
        <f t="shared" si="1"/>
        <v>якості</v>
      </c>
      <c r="D71" s="53"/>
      <c r="E71" s="2">
        <f t="shared" si="0"/>
      </c>
      <c r="F71" s="14">
        <f t="shared" si="0"/>
      </c>
      <c r="G71" s="80"/>
      <c r="H71" s="81"/>
      <c r="I71" s="82"/>
      <c r="J71" s="82"/>
      <c r="K71" s="82"/>
      <c r="L71" s="82"/>
      <c r="M71" s="82"/>
      <c r="N71" s="82"/>
      <c r="O71" s="82"/>
      <c r="P71" s="5"/>
    </row>
    <row r="72" spans="1:16" ht="23.25" customHeight="1">
      <c r="A72" s="5"/>
      <c r="B72" s="2" t="s">
        <v>20</v>
      </c>
      <c r="C72" s="53" t="str">
        <f t="shared" si="1"/>
        <v>динаміка зростання виконаних листів, звернень, заяв, скарг відповідно до попереднього року</v>
      </c>
      <c r="D72" s="53"/>
      <c r="E72" s="2" t="str">
        <f t="shared" si="0"/>
        <v>%</v>
      </c>
      <c r="F72" s="14" t="str">
        <f t="shared" si="0"/>
        <v>розрахунково</v>
      </c>
      <c r="G72" s="86">
        <f>K38</f>
        <v>10</v>
      </c>
      <c r="H72" s="81"/>
      <c r="I72" s="86">
        <f>M38</f>
        <v>10</v>
      </c>
      <c r="J72" s="81"/>
      <c r="K72" s="85">
        <f>I72</f>
        <v>10</v>
      </c>
      <c r="L72" s="82"/>
      <c r="M72" s="85">
        <f>K72</f>
        <v>10</v>
      </c>
      <c r="N72" s="82"/>
      <c r="O72" s="82"/>
      <c r="P72" s="5"/>
    </row>
    <row r="73" spans="1:16" ht="9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27.75" customHeight="1">
      <c r="A74" s="5"/>
      <c r="B74" s="87" t="s">
        <v>87</v>
      </c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5"/>
      <c r="P74" s="5"/>
    </row>
    <row r="75" spans="1:16" ht="6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9.5" customHeight="1">
      <c r="A76" s="5"/>
      <c r="B76" s="46" t="s">
        <v>21</v>
      </c>
      <c r="C76" s="48"/>
      <c r="D76" s="65"/>
      <c r="E76" s="66"/>
      <c r="F76" s="15">
        <f>F48+F49+F50+F51+F53+F54+F55+F56</f>
        <v>5339215</v>
      </c>
      <c r="G76" s="15">
        <f>G48+G49+G50+G51+G53+G54+G55+G56</f>
        <v>0</v>
      </c>
      <c r="H76" s="88">
        <f>H48+H49+H50+H51+H53+H54+H55+H56</f>
        <v>5595497</v>
      </c>
      <c r="I76" s="88"/>
      <c r="J76" s="15">
        <f>J48+J49+J50+J51+J53+J54+J55+J56</f>
        <v>0</v>
      </c>
      <c r="K76" s="43" t="s">
        <v>20</v>
      </c>
      <c r="L76" s="43"/>
      <c r="M76" s="43"/>
      <c r="N76" s="43"/>
      <c r="O76" s="43"/>
      <c r="P76" s="5"/>
    </row>
    <row r="77" spans="1:16" ht="6.75" customHeight="1">
      <c r="A77" s="5"/>
      <c r="B77" s="9"/>
      <c r="C77" s="9"/>
      <c r="D77" s="10"/>
      <c r="E77" s="11"/>
      <c r="F77" s="3"/>
      <c r="G77" s="3"/>
      <c r="H77" s="3"/>
      <c r="I77" s="3"/>
      <c r="J77" s="3"/>
      <c r="K77" s="9"/>
      <c r="L77" s="9"/>
      <c r="M77" s="9"/>
      <c r="N77" s="9"/>
      <c r="O77" s="9"/>
      <c r="P77" s="5"/>
    </row>
    <row r="78" spans="1:16" ht="7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5.75" customHeight="1">
      <c r="A79" s="5"/>
      <c r="B79" s="5"/>
      <c r="C79" s="44" t="s">
        <v>41</v>
      </c>
      <c r="D79" s="44"/>
      <c r="E79" s="44"/>
      <c r="F79" s="44"/>
      <c r="G79" s="44"/>
      <c r="H79" s="5"/>
      <c r="I79" s="5"/>
      <c r="J79" s="89" t="s">
        <v>42</v>
      </c>
      <c r="K79" s="89"/>
      <c r="L79" s="89"/>
      <c r="M79" s="89"/>
      <c r="N79" s="5"/>
      <c r="O79" s="5"/>
      <c r="P79" s="5"/>
    </row>
    <row r="80" spans="1:16" ht="6.75" customHeight="1">
      <c r="A80" s="5"/>
      <c r="B80" s="5"/>
      <c r="C80" s="5"/>
      <c r="D80" s="5"/>
      <c r="E80" s="5"/>
      <c r="F80" s="5"/>
      <c r="G80" s="5"/>
      <c r="H80" s="90" t="s">
        <v>43</v>
      </c>
      <c r="I80" s="90"/>
      <c r="J80" s="90" t="s">
        <v>44</v>
      </c>
      <c r="K80" s="90"/>
      <c r="L80" s="90"/>
      <c r="M80" s="90"/>
      <c r="N80" s="5"/>
      <c r="O80" s="5"/>
      <c r="P80" s="5"/>
    </row>
    <row r="81" spans="1:16" ht="28.5" customHeight="1">
      <c r="A81" s="5"/>
      <c r="B81" s="5"/>
      <c r="C81" s="91" t="s">
        <v>45</v>
      </c>
      <c r="D81" s="91"/>
      <c r="E81" s="91"/>
      <c r="F81" s="91"/>
      <c r="G81" s="91"/>
      <c r="H81" s="5"/>
      <c r="I81" s="5"/>
      <c r="J81" s="92" t="s">
        <v>46</v>
      </c>
      <c r="K81" s="92"/>
      <c r="L81" s="92"/>
      <c r="M81" s="92"/>
      <c r="N81" s="5"/>
      <c r="O81" s="5"/>
      <c r="P81" s="5"/>
    </row>
    <row r="82" spans="1:16" ht="6.75" customHeight="1">
      <c r="A82" s="5"/>
      <c r="B82" s="5"/>
      <c r="C82" s="5"/>
      <c r="D82" s="5"/>
      <c r="E82" s="5"/>
      <c r="F82" s="5"/>
      <c r="G82" s="5"/>
      <c r="H82" s="90" t="s">
        <v>43</v>
      </c>
      <c r="I82" s="90"/>
      <c r="J82" s="90" t="s">
        <v>44</v>
      </c>
      <c r="K82" s="90"/>
      <c r="L82" s="90"/>
      <c r="M82" s="90"/>
      <c r="N82" s="5"/>
      <c r="O82" s="5"/>
      <c r="P82" s="5"/>
    </row>
    <row r="83" spans="1:16" ht="16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</sheetData>
  <mergeCells count="266">
    <mergeCell ref="C81:G81"/>
    <mergeCell ref="J81:M81"/>
    <mergeCell ref="H82:I82"/>
    <mergeCell ref="J82:M82"/>
    <mergeCell ref="K72:L72"/>
    <mergeCell ref="C79:G79"/>
    <mergeCell ref="J79:M79"/>
    <mergeCell ref="H80:I80"/>
    <mergeCell ref="J80:M80"/>
    <mergeCell ref="K70:L70"/>
    <mergeCell ref="M72:O72"/>
    <mergeCell ref="B74:N74"/>
    <mergeCell ref="B76:C76"/>
    <mergeCell ref="D76:E76"/>
    <mergeCell ref="H76:I76"/>
    <mergeCell ref="K76:O76"/>
    <mergeCell ref="C72:D72"/>
    <mergeCell ref="G72:H72"/>
    <mergeCell ref="I72:J72"/>
    <mergeCell ref="K68:L68"/>
    <mergeCell ref="M70:O70"/>
    <mergeCell ref="C71:D71"/>
    <mergeCell ref="G71:H71"/>
    <mergeCell ref="I71:J71"/>
    <mergeCell ref="K71:L71"/>
    <mergeCell ref="M71:O71"/>
    <mergeCell ref="C70:D70"/>
    <mergeCell ref="G70:H70"/>
    <mergeCell ref="I70:J70"/>
    <mergeCell ref="K66:L66"/>
    <mergeCell ref="M68:O68"/>
    <mergeCell ref="C69:D69"/>
    <mergeCell ref="G69:H69"/>
    <mergeCell ref="I69:J69"/>
    <mergeCell ref="K69:L69"/>
    <mergeCell ref="M69:O69"/>
    <mergeCell ref="C68:D68"/>
    <mergeCell ref="G68:H68"/>
    <mergeCell ref="I68:J68"/>
    <mergeCell ref="K64:L64"/>
    <mergeCell ref="M66:O66"/>
    <mergeCell ref="C67:D67"/>
    <mergeCell ref="G67:H67"/>
    <mergeCell ref="I67:J67"/>
    <mergeCell ref="K67:L67"/>
    <mergeCell ref="M67:O67"/>
    <mergeCell ref="C66:D66"/>
    <mergeCell ref="G66:H66"/>
    <mergeCell ref="I66:J66"/>
    <mergeCell ref="K62:L62"/>
    <mergeCell ref="M64:O64"/>
    <mergeCell ref="C65:D65"/>
    <mergeCell ref="G65:H65"/>
    <mergeCell ref="I65:J65"/>
    <mergeCell ref="K65:L65"/>
    <mergeCell ref="M65:O65"/>
    <mergeCell ref="C64:D64"/>
    <mergeCell ref="G64:H64"/>
    <mergeCell ref="I64:J64"/>
    <mergeCell ref="I59:J59"/>
    <mergeCell ref="M62:O62"/>
    <mergeCell ref="C63:D63"/>
    <mergeCell ref="G63:H63"/>
    <mergeCell ref="I63:J63"/>
    <mergeCell ref="K63:L63"/>
    <mergeCell ref="M63:O63"/>
    <mergeCell ref="C62:D62"/>
    <mergeCell ref="G62:H62"/>
    <mergeCell ref="I62:J62"/>
    <mergeCell ref="C60:O60"/>
    <mergeCell ref="C61:D61"/>
    <mergeCell ref="G61:H61"/>
    <mergeCell ref="I61:J61"/>
    <mergeCell ref="K61:L61"/>
    <mergeCell ref="M61:O61"/>
    <mergeCell ref="K59:L59"/>
    <mergeCell ref="B57:O57"/>
    <mergeCell ref="C58:D58"/>
    <mergeCell ref="G58:H58"/>
    <mergeCell ref="I58:J58"/>
    <mergeCell ref="K58:L58"/>
    <mergeCell ref="M58:O58"/>
    <mergeCell ref="M59:O59"/>
    <mergeCell ref="C59:D59"/>
    <mergeCell ref="G59:H59"/>
    <mergeCell ref="B56:C56"/>
    <mergeCell ref="D56:E56"/>
    <mergeCell ref="H56:I56"/>
    <mergeCell ref="K56:O56"/>
    <mergeCell ref="B55:C55"/>
    <mergeCell ref="D55:E55"/>
    <mergeCell ref="H55:I55"/>
    <mergeCell ref="K55:O55"/>
    <mergeCell ref="B54:C54"/>
    <mergeCell ref="D54:E54"/>
    <mergeCell ref="H54:I54"/>
    <mergeCell ref="K54:O54"/>
    <mergeCell ref="B53:C53"/>
    <mergeCell ref="D53:E53"/>
    <mergeCell ref="H53:I53"/>
    <mergeCell ref="K53:O53"/>
    <mergeCell ref="B52:C52"/>
    <mergeCell ref="D52:E52"/>
    <mergeCell ref="H52:I52"/>
    <mergeCell ref="K52:O52"/>
    <mergeCell ref="B51:C51"/>
    <mergeCell ref="D51:E51"/>
    <mergeCell ref="H51:I51"/>
    <mergeCell ref="K51:O51"/>
    <mergeCell ref="B50:C50"/>
    <mergeCell ref="D50:E50"/>
    <mergeCell ref="H50:I50"/>
    <mergeCell ref="K50:O50"/>
    <mergeCell ref="B49:C49"/>
    <mergeCell ref="D49:E49"/>
    <mergeCell ref="H49:I49"/>
    <mergeCell ref="K49:O49"/>
    <mergeCell ref="B48:C48"/>
    <mergeCell ref="D48:E48"/>
    <mergeCell ref="H48:I48"/>
    <mergeCell ref="K48:O48"/>
    <mergeCell ref="B47:C47"/>
    <mergeCell ref="D47:E47"/>
    <mergeCell ref="H47:I47"/>
    <mergeCell ref="K47:O47"/>
    <mergeCell ref="K38:L38"/>
    <mergeCell ref="B44:N44"/>
    <mergeCell ref="B45:C46"/>
    <mergeCell ref="D45:E46"/>
    <mergeCell ref="F45:G45"/>
    <mergeCell ref="H45:J45"/>
    <mergeCell ref="K45:O46"/>
    <mergeCell ref="H46:I46"/>
    <mergeCell ref="K36:L36"/>
    <mergeCell ref="M38:O38"/>
    <mergeCell ref="B40:N40"/>
    <mergeCell ref="B42:C42"/>
    <mergeCell ref="D42:E42"/>
    <mergeCell ref="H42:I42"/>
    <mergeCell ref="K42:O42"/>
    <mergeCell ref="B38:C38"/>
    <mergeCell ref="D38:F38"/>
    <mergeCell ref="H38:J38"/>
    <mergeCell ref="K34:L34"/>
    <mergeCell ref="M36:O36"/>
    <mergeCell ref="B37:C37"/>
    <mergeCell ref="D37:F37"/>
    <mergeCell ref="H37:J37"/>
    <mergeCell ref="K37:L37"/>
    <mergeCell ref="M37:O37"/>
    <mergeCell ref="B36:C36"/>
    <mergeCell ref="D36:F36"/>
    <mergeCell ref="H36:J36"/>
    <mergeCell ref="K32:L32"/>
    <mergeCell ref="M34:O34"/>
    <mergeCell ref="B35:C35"/>
    <mergeCell ref="D35:F35"/>
    <mergeCell ref="H35:J35"/>
    <mergeCell ref="K35:L35"/>
    <mergeCell ref="M35:O35"/>
    <mergeCell ref="B34:C34"/>
    <mergeCell ref="D34:F34"/>
    <mergeCell ref="H34:J34"/>
    <mergeCell ref="K30:L30"/>
    <mergeCell ref="M32:O32"/>
    <mergeCell ref="B33:C33"/>
    <mergeCell ref="D33:F33"/>
    <mergeCell ref="H33:J33"/>
    <mergeCell ref="K33:L33"/>
    <mergeCell ref="M33:O33"/>
    <mergeCell ref="B32:C32"/>
    <mergeCell ref="D32:F32"/>
    <mergeCell ref="H32:J32"/>
    <mergeCell ref="K28:L28"/>
    <mergeCell ref="M30:O30"/>
    <mergeCell ref="B31:C31"/>
    <mergeCell ref="D31:F31"/>
    <mergeCell ref="H31:J31"/>
    <mergeCell ref="K31:L31"/>
    <mergeCell ref="M31:O31"/>
    <mergeCell ref="B30:C30"/>
    <mergeCell ref="D30:F30"/>
    <mergeCell ref="H30:J30"/>
    <mergeCell ref="D25:F25"/>
    <mergeCell ref="M28:O28"/>
    <mergeCell ref="B29:C29"/>
    <mergeCell ref="D29:F29"/>
    <mergeCell ref="H29:J29"/>
    <mergeCell ref="K29:L29"/>
    <mergeCell ref="M29:O29"/>
    <mergeCell ref="B28:C28"/>
    <mergeCell ref="D28:F28"/>
    <mergeCell ref="H28:J28"/>
    <mergeCell ref="B26:C26"/>
    <mergeCell ref="D26:O26"/>
    <mergeCell ref="B27:C27"/>
    <mergeCell ref="D27:F27"/>
    <mergeCell ref="H27:J27"/>
    <mergeCell ref="K27:L27"/>
    <mergeCell ref="M27:O27"/>
    <mergeCell ref="H25:J25"/>
    <mergeCell ref="K25:L25"/>
    <mergeCell ref="B23:O23"/>
    <mergeCell ref="B24:C24"/>
    <mergeCell ref="D24:F24"/>
    <mergeCell ref="H24:J24"/>
    <mergeCell ref="K24:L24"/>
    <mergeCell ref="M24:O24"/>
    <mergeCell ref="M25:O25"/>
    <mergeCell ref="B25:C25"/>
    <mergeCell ref="B22:C22"/>
    <mergeCell ref="D22:E22"/>
    <mergeCell ref="H22:I22"/>
    <mergeCell ref="K22:O22"/>
    <mergeCell ref="B21:C21"/>
    <mergeCell ref="D21:E21"/>
    <mergeCell ref="H21:I21"/>
    <mergeCell ref="K21:O21"/>
    <mergeCell ref="B20:C20"/>
    <mergeCell ref="D20:E20"/>
    <mergeCell ref="H20:I20"/>
    <mergeCell ref="K20:O20"/>
    <mergeCell ref="B19:C19"/>
    <mergeCell ref="D19:E19"/>
    <mergeCell ref="H19:I19"/>
    <mergeCell ref="K19:O19"/>
    <mergeCell ref="B18:C18"/>
    <mergeCell ref="D18:E18"/>
    <mergeCell ref="H18:I18"/>
    <mergeCell ref="K18:O18"/>
    <mergeCell ref="B17:C17"/>
    <mergeCell ref="D17:E17"/>
    <mergeCell ref="H17:I17"/>
    <mergeCell ref="K17:O17"/>
    <mergeCell ref="K15:O15"/>
    <mergeCell ref="B16:C16"/>
    <mergeCell ref="D16:E16"/>
    <mergeCell ref="H16:I16"/>
    <mergeCell ref="K16:O16"/>
    <mergeCell ref="F12:F13"/>
    <mergeCell ref="B15:C15"/>
    <mergeCell ref="D15:E15"/>
    <mergeCell ref="H15:I15"/>
    <mergeCell ref="B14:C14"/>
    <mergeCell ref="D14:E14"/>
    <mergeCell ref="H14:I14"/>
    <mergeCell ref="D12:E13"/>
    <mergeCell ref="K14:O14"/>
    <mergeCell ref="G12:G13"/>
    <mergeCell ref="B9:J9"/>
    <mergeCell ref="K9:N9"/>
    <mergeCell ref="B10:N10"/>
    <mergeCell ref="B11:N11"/>
    <mergeCell ref="H12:J12"/>
    <mergeCell ref="K12:O13"/>
    <mergeCell ref="H13:I13"/>
    <mergeCell ref="B12:C13"/>
    <mergeCell ref="B6:J6"/>
    <mergeCell ref="B7:J7"/>
    <mergeCell ref="K7:N7"/>
    <mergeCell ref="B8:J8"/>
    <mergeCell ref="K8:M8"/>
    <mergeCell ref="B2:N2"/>
    <mergeCell ref="B4:J4"/>
    <mergeCell ref="B5:J5"/>
    <mergeCell ref="K5:N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1"/>
  <sheetViews>
    <sheetView tabSelected="1" view="pageBreakPreview" zoomScale="130" zoomScaleNormal="130" zoomScaleSheetLayoutView="130" workbookViewId="0" topLeftCell="B28">
      <selection activeCell="D43" sqref="D43:E43"/>
    </sheetView>
  </sheetViews>
  <sheetFormatPr defaultColWidth="9.140625" defaultRowHeight="12.75" outlineLevelRow="1"/>
  <cols>
    <col min="1" max="1" width="8.8515625" style="6" hidden="1" customWidth="1"/>
    <col min="2" max="2" width="5.8515625" style="6" customWidth="1"/>
    <col min="3" max="3" width="6.8515625" style="6" customWidth="1"/>
    <col min="4" max="4" width="21.00390625" style="6" customWidth="1"/>
    <col min="5" max="7" width="11.7109375" style="6" customWidth="1"/>
    <col min="8" max="8" width="6.7109375" style="6" customWidth="1"/>
    <col min="9" max="9" width="5.00390625" style="6" customWidth="1"/>
    <col min="10" max="10" width="11.7109375" style="6" customWidth="1"/>
    <col min="11" max="11" width="14.140625" style="6" customWidth="1"/>
    <col min="12" max="12" width="5.421875" style="6" customWidth="1"/>
    <col min="13" max="13" width="4.8515625" style="6" customWidth="1"/>
    <col min="14" max="14" width="15.28125" style="6" customWidth="1"/>
    <col min="15" max="15" width="4.57421875" style="6" customWidth="1"/>
    <col min="16" max="16" width="6.8515625" style="6" customWidth="1"/>
    <col min="17" max="17" width="7.140625" style="6" customWidth="1"/>
    <col min="18" max="18" width="5.57421875" style="6" customWidth="1"/>
    <col min="19" max="16384" width="9.140625" style="6" customWidth="1"/>
  </cols>
  <sheetData>
    <row r="1" spans="1:16" ht="13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8" ht="20.25" customHeight="1">
      <c r="A2" s="5"/>
      <c r="B2" s="36" t="s">
        <v>103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5"/>
      <c r="P2" s="5"/>
      <c r="R2" s="7"/>
    </row>
    <row r="3" spans="1:16" ht="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5.75" customHeight="1">
      <c r="A4" s="5"/>
      <c r="B4" s="98" t="s">
        <v>88</v>
      </c>
      <c r="C4" s="99"/>
      <c r="D4" s="99"/>
      <c r="E4" s="99"/>
      <c r="F4" s="99"/>
      <c r="G4" s="99"/>
      <c r="H4" s="99"/>
      <c r="I4" s="99"/>
      <c r="J4" s="99"/>
      <c r="K4" s="102">
        <v>12</v>
      </c>
      <c r="L4" s="102"/>
      <c r="M4" s="102"/>
      <c r="N4" s="20" t="s">
        <v>89</v>
      </c>
      <c r="O4" s="5"/>
      <c r="P4" s="5"/>
    </row>
    <row r="5" spans="1:16" ht="18.75" customHeight="1">
      <c r="A5" s="5"/>
      <c r="B5" s="100" t="s">
        <v>1</v>
      </c>
      <c r="C5" s="100"/>
      <c r="D5" s="100"/>
      <c r="E5" s="100"/>
      <c r="F5" s="100"/>
      <c r="G5" s="100"/>
      <c r="H5" s="100"/>
      <c r="I5" s="100"/>
      <c r="J5" s="100"/>
      <c r="K5" s="101" t="s">
        <v>90</v>
      </c>
      <c r="L5" s="101"/>
      <c r="M5" s="101"/>
      <c r="N5" s="17" t="s">
        <v>91</v>
      </c>
      <c r="O5" s="5"/>
      <c r="P5" s="5"/>
    </row>
    <row r="6" spans="1:16" ht="15.75" customHeight="1">
      <c r="A6" s="5"/>
      <c r="B6" s="45" t="s">
        <v>48</v>
      </c>
      <c r="C6" s="45"/>
      <c r="D6" s="45"/>
      <c r="E6" s="45"/>
      <c r="F6" s="45"/>
      <c r="G6" s="45"/>
      <c r="H6" s="45"/>
      <c r="I6" s="45"/>
      <c r="J6" s="98"/>
      <c r="K6" s="110">
        <v>121</v>
      </c>
      <c r="L6" s="110"/>
      <c r="M6" s="110"/>
      <c r="N6" s="20" t="s">
        <v>89</v>
      </c>
      <c r="O6" s="5"/>
      <c r="P6" s="5"/>
    </row>
    <row r="7" spans="1:16" ht="32.25" customHeight="1">
      <c r="A7" s="5"/>
      <c r="B7" s="38" t="s">
        <v>3</v>
      </c>
      <c r="C7" s="38"/>
      <c r="D7" s="38"/>
      <c r="E7" s="38"/>
      <c r="F7" s="38"/>
      <c r="G7" s="38"/>
      <c r="H7" s="38"/>
      <c r="I7" s="38"/>
      <c r="J7" s="38"/>
      <c r="K7" s="100" t="s">
        <v>92</v>
      </c>
      <c r="L7" s="100"/>
      <c r="M7" s="100"/>
      <c r="N7" s="17" t="s">
        <v>91</v>
      </c>
      <c r="O7" s="5"/>
      <c r="P7" s="5"/>
    </row>
    <row r="8" spans="1:16" ht="24.75" customHeight="1">
      <c r="A8" s="5"/>
      <c r="B8" s="116" t="s">
        <v>99</v>
      </c>
      <c r="C8" s="117"/>
      <c r="D8" s="21" t="s">
        <v>100</v>
      </c>
      <c r="E8" s="21" t="s">
        <v>101</v>
      </c>
      <c r="F8" s="118" t="s">
        <v>98</v>
      </c>
      <c r="G8" s="118"/>
      <c r="H8" s="118"/>
      <c r="I8" s="118"/>
      <c r="J8" s="118"/>
      <c r="K8" s="118"/>
      <c r="L8" s="118"/>
      <c r="M8" s="118"/>
      <c r="N8" s="19">
        <v>12208100000</v>
      </c>
      <c r="O8" s="5"/>
      <c r="P8" s="5"/>
    </row>
    <row r="9" spans="1:16" ht="32.25" customHeight="1">
      <c r="A9" s="5"/>
      <c r="B9" s="103" t="s">
        <v>93</v>
      </c>
      <c r="C9" s="103"/>
      <c r="D9" s="22" t="s">
        <v>94</v>
      </c>
      <c r="E9" s="23" t="s">
        <v>95</v>
      </c>
      <c r="F9" s="103" t="s">
        <v>96</v>
      </c>
      <c r="G9" s="103"/>
      <c r="H9" s="103"/>
      <c r="I9" s="103"/>
      <c r="J9" s="103"/>
      <c r="K9" s="103"/>
      <c r="L9" s="103"/>
      <c r="M9" s="103"/>
      <c r="N9" s="17" t="s">
        <v>97</v>
      </c>
      <c r="O9" s="5"/>
      <c r="P9" s="5"/>
    </row>
    <row r="10" spans="1:16" ht="17.25" customHeight="1">
      <c r="A10" s="5"/>
      <c r="B10" s="44" t="s">
        <v>7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5"/>
      <c r="P10" s="5"/>
    </row>
    <row r="11" spans="1:16" ht="15.75" customHeight="1">
      <c r="A11" s="5"/>
      <c r="B11" s="45" t="s">
        <v>104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" t="s">
        <v>60</v>
      </c>
      <c r="P11" s="5"/>
    </row>
    <row r="12" spans="1:16" ht="13.5" customHeight="1">
      <c r="A12" s="5"/>
      <c r="B12" s="35" t="s">
        <v>8</v>
      </c>
      <c r="C12" s="27"/>
      <c r="D12" s="49" t="s">
        <v>9</v>
      </c>
      <c r="E12" s="51"/>
      <c r="F12" s="43" t="s">
        <v>105</v>
      </c>
      <c r="G12" s="43" t="s">
        <v>106</v>
      </c>
      <c r="H12" s="46" t="s">
        <v>107</v>
      </c>
      <c r="I12" s="47"/>
      <c r="J12" s="48"/>
      <c r="K12" s="49" t="s">
        <v>108</v>
      </c>
      <c r="L12" s="50"/>
      <c r="M12" s="50"/>
      <c r="N12" s="50"/>
      <c r="O12" s="51"/>
      <c r="P12" s="5"/>
    </row>
    <row r="13" spans="1:16" ht="48" customHeight="1">
      <c r="A13" s="5"/>
      <c r="B13" s="28"/>
      <c r="C13" s="29"/>
      <c r="D13" s="32"/>
      <c r="E13" s="34"/>
      <c r="F13" s="43"/>
      <c r="G13" s="43"/>
      <c r="H13" s="43" t="s">
        <v>10</v>
      </c>
      <c r="I13" s="43"/>
      <c r="J13" s="12" t="s">
        <v>47</v>
      </c>
      <c r="K13" s="32"/>
      <c r="L13" s="33"/>
      <c r="M13" s="33"/>
      <c r="N13" s="33"/>
      <c r="O13" s="34"/>
      <c r="P13" s="5"/>
    </row>
    <row r="14" spans="1:16" ht="10.5" customHeight="1">
      <c r="A14" s="5"/>
      <c r="B14" s="42" t="s">
        <v>11</v>
      </c>
      <c r="C14" s="42"/>
      <c r="D14" s="42" t="s">
        <v>12</v>
      </c>
      <c r="E14" s="42"/>
      <c r="F14" s="2" t="s">
        <v>13</v>
      </c>
      <c r="G14" s="2" t="s">
        <v>14</v>
      </c>
      <c r="H14" s="42" t="s">
        <v>15</v>
      </c>
      <c r="I14" s="42"/>
      <c r="J14" s="2" t="s">
        <v>16</v>
      </c>
      <c r="K14" s="111" t="s">
        <v>17</v>
      </c>
      <c r="L14" s="111"/>
      <c r="M14" s="111"/>
      <c r="N14" s="111"/>
      <c r="O14" s="111"/>
      <c r="P14" s="5"/>
    </row>
    <row r="15" spans="1:16" ht="16.5" customHeight="1">
      <c r="A15" s="5"/>
      <c r="B15" s="43">
        <v>2210</v>
      </c>
      <c r="C15" s="43"/>
      <c r="D15" s="30" t="s">
        <v>63</v>
      </c>
      <c r="E15" s="30"/>
      <c r="F15" s="13">
        <v>172207.92</v>
      </c>
      <c r="G15" s="13">
        <v>244973</v>
      </c>
      <c r="H15" s="31">
        <v>225112</v>
      </c>
      <c r="I15" s="52"/>
      <c r="J15" s="18">
        <f>J16</f>
        <v>6534</v>
      </c>
      <c r="K15" s="95" t="s">
        <v>122</v>
      </c>
      <c r="L15" s="95"/>
      <c r="M15" s="95"/>
      <c r="N15" s="95"/>
      <c r="O15" s="95"/>
      <c r="P15" s="5"/>
    </row>
    <row r="16" spans="1:16" ht="16.5" customHeight="1">
      <c r="A16" s="5"/>
      <c r="B16" s="43">
        <v>2210</v>
      </c>
      <c r="C16" s="43"/>
      <c r="D16" s="30" t="s">
        <v>109</v>
      </c>
      <c r="E16" s="30"/>
      <c r="F16" s="13"/>
      <c r="G16" s="13">
        <v>1216</v>
      </c>
      <c r="H16" s="31"/>
      <c r="I16" s="52"/>
      <c r="J16" s="18">
        <v>6534</v>
      </c>
      <c r="K16" s="95"/>
      <c r="L16" s="95"/>
      <c r="M16" s="95"/>
      <c r="N16" s="95"/>
      <c r="O16" s="95"/>
      <c r="P16" s="5"/>
    </row>
    <row r="17" spans="1:16" ht="16.5" customHeight="1">
      <c r="A17" s="5"/>
      <c r="B17" s="43">
        <v>2240</v>
      </c>
      <c r="C17" s="43"/>
      <c r="D17" s="30" t="s">
        <v>64</v>
      </c>
      <c r="E17" s="30"/>
      <c r="F17" s="13">
        <v>51134.38</v>
      </c>
      <c r="G17" s="13">
        <v>89774</v>
      </c>
      <c r="H17" s="31">
        <v>87690</v>
      </c>
      <c r="I17" s="52"/>
      <c r="J17" s="18">
        <f>J18</f>
        <v>69000</v>
      </c>
      <c r="K17" s="95"/>
      <c r="L17" s="95"/>
      <c r="M17" s="95"/>
      <c r="N17" s="95"/>
      <c r="O17" s="95"/>
      <c r="P17" s="5"/>
    </row>
    <row r="18" spans="1:16" ht="23.25" customHeight="1">
      <c r="A18" s="5"/>
      <c r="B18" s="43">
        <v>2240</v>
      </c>
      <c r="C18" s="43"/>
      <c r="D18" s="30" t="s">
        <v>121</v>
      </c>
      <c r="E18" s="30"/>
      <c r="F18" s="13"/>
      <c r="G18" s="13"/>
      <c r="H18" s="31"/>
      <c r="I18" s="52"/>
      <c r="J18" s="18">
        <v>69000</v>
      </c>
      <c r="K18" s="95"/>
      <c r="L18" s="95"/>
      <c r="M18" s="95"/>
      <c r="N18" s="95"/>
      <c r="O18" s="95"/>
      <c r="P18" s="5"/>
    </row>
    <row r="19" spans="1:16" ht="21" customHeight="1">
      <c r="A19" s="5"/>
      <c r="B19" s="44" t="s">
        <v>22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5"/>
    </row>
    <row r="20" spans="1:16" ht="23.25" customHeight="1">
      <c r="A20" s="5"/>
      <c r="B20" s="54" t="s">
        <v>23</v>
      </c>
      <c r="C20" s="55"/>
      <c r="D20" s="42" t="s">
        <v>9</v>
      </c>
      <c r="E20" s="42"/>
      <c r="F20" s="42"/>
      <c r="G20" s="2" t="s">
        <v>24</v>
      </c>
      <c r="H20" s="42" t="s">
        <v>25</v>
      </c>
      <c r="I20" s="42"/>
      <c r="J20" s="42"/>
      <c r="K20" s="42" t="s">
        <v>119</v>
      </c>
      <c r="L20" s="42"/>
      <c r="M20" s="42" t="s">
        <v>120</v>
      </c>
      <c r="N20" s="42"/>
      <c r="O20" s="42"/>
      <c r="P20" s="5"/>
    </row>
    <row r="21" spans="1:16" ht="10.5" customHeight="1">
      <c r="A21" s="5"/>
      <c r="B21" s="42" t="s">
        <v>11</v>
      </c>
      <c r="C21" s="42"/>
      <c r="D21" s="42" t="s">
        <v>12</v>
      </c>
      <c r="E21" s="42"/>
      <c r="F21" s="42"/>
      <c r="G21" s="2" t="s">
        <v>13</v>
      </c>
      <c r="H21" s="42" t="s">
        <v>14</v>
      </c>
      <c r="I21" s="42"/>
      <c r="J21" s="42"/>
      <c r="K21" s="42" t="s">
        <v>15</v>
      </c>
      <c r="L21" s="42"/>
      <c r="M21" s="42" t="s">
        <v>16</v>
      </c>
      <c r="N21" s="42"/>
      <c r="O21" s="42"/>
      <c r="P21" s="5"/>
    </row>
    <row r="22" spans="1:16" ht="18.75" customHeight="1">
      <c r="A22" s="5"/>
      <c r="B22" s="56" t="s">
        <v>11</v>
      </c>
      <c r="C22" s="56"/>
      <c r="D22" s="57" t="s">
        <v>26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9"/>
      <c r="P22" s="5"/>
    </row>
    <row r="23" spans="1:16" ht="13.5" customHeight="1">
      <c r="A23" s="5"/>
      <c r="B23" s="42" t="s">
        <v>20</v>
      </c>
      <c r="C23" s="42"/>
      <c r="D23" s="53" t="s">
        <v>55</v>
      </c>
      <c r="E23" s="53"/>
      <c r="F23" s="53"/>
      <c r="G23" s="2" t="s">
        <v>20</v>
      </c>
      <c r="H23" s="42" t="s">
        <v>20</v>
      </c>
      <c r="I23" s="42"/>
      <c r="J23" s="42"/>
      <c r="K23" s="60" t="s">
        <v>20</v>
      </c>
      <c r="L23" s="60"/>
      <c r="M23" s="60" t="s">
        <v>20</v>
      </c>
      <c r="N23" s="60"/>
      <c r="O23" s="60"/>
      <c r="P23" s="5"/>
    </row>
    <row r="24" spans="1:16" ht="13.5" customHeight="1" hidden="1" outlineLevel="1">
      <c r="A24" s="5"/>
      <c r="B24" s="42" t="s">
        <v>20</v>
      </c>
      <c r="C24" s="42"/>
      <c r="D24" s="53" t="s">
        <v>50</v>
      </c>
      <c r="E24" s="53"/>
      <c r="F24" s="53"/>
      <c r="G24" s="2" t="s">
        <v>61</v>
      </c>
      <c r="H24" s="42" t="s">
        <v>51</v>
      </c>
      <c r="I24" s="42"/>
      <c r="J24" s="42"/>
      <c r="K24" s="62">
        <v>5773308</v>
      </c>
      <c r="L24" s="62"/>
      <c r="M24" s="61">
        <f>J15+K24+J17</f>
        <v>5848842</v>
      </c>
      <c r="N24" s="61"/>
      <c r="O24" s="61"/>
      <c r="P24" s="5"/>
    </row>
    <row r="25" spans="1:16" ht="13.5" customHeight="1" collapsed="1">
      <c r="A25" s="5"/>
      <c r="B25" s="42" t="s">
        <v>20</v>
      </c>
      <c r="C25" s="42"/>
      <c r="D25" s="53" t="s">
        <v>27</v>
      </c>
      <c r="E25" s="53"/>
      <c r="F25" s="53"/>
      <c r="G25" s="2" t="s">
        <v>28</v>
      </c>
      <c r="H25" s="42" t="s">
        <v>52</v>
      </c>
      <c r="I25" s="42"/>
      <c r="J25" s="42"/>
      <c r="K25" s="62">
        <v>32</v>
      </c>
      <c r="L25" s="62"/>
      <c r="M25" s="62">
        <f>K25</f>
        <v>32</v>
      </c>
      <c r="N25" s="62"/>
      <c r="O25" s="62"/>
      <c r="P25" s="5"/>
    </row>
    <row r="26" spans="1:16" ht="13.5" customHeight="1">
      <c r="A26" s="5"/>
      <c r="B26" s="42" t="s">
        <v>20</v>
      </c>
      <c r="C26" s="42"/>
      <c r="D26" s="53" t="s">
        <v>56</v>
      </c>
      <c r="E26" s="53"/>
      <c r="F26" s="53"/>
      <c r="G26" s="2" t="s">
        <v>20</v>
      </c>
      <c r="H26" s="42" t="s">
        <v>20</v>
      </c>
      <c r="I26" s="42"/>
      <c r="J26" s="42"/>
      <c r="K26" s="62" t="s">
        <v>20</v>
      </c>
      <c r="L26" s="62"/>
      <c r="M26" s="62" t="s">
        <v>20</v>
      </c>
      <c r="N26" s="62"/>
      <c r="O26" s="62"/>
      <c r="P26" s="5"/>
    </row>
    <row r="27" spans="1:16" ht="13.5" customHeight="1">
      <c r="A27" s="5"/>
      <c r="B27" s="42" t="s">
        <v>20</v>
      </c>
      <c r="C27" s="42"/>
      <c r="D27" s="53" t="s">
        <v>29</v>
      </c>
      <c r="E27" s="53"/>
      <c r="F27" s="53"/>
      <c r="G27" s="2" t="s">
        <v>28</v>
      </c>
      <c r="H27" s="42" t="s">
        <v>53</v>
      </c>
      <c r="I27" s="42"/>
      <c r="J27" s="42"/>
      <c r="K27" s="62">
        <v>4200</v>
      </c>
      <c r="L27" s="62"/>
      <c r="M27" s="62">
        <f>K27</f>
        <v>4200</v>
      </c>
      <c r="N27" s="62"/>
      <c r="O27" s="62"/>
      <c r="P27" s="5"/>
    </row>
    <row r="28" spans="1:16" ht="13.5" customHeight="1">
      <c r="A28" s="5"/>
      <c r="B28" s="42" t="s">
        <v>20</v>
      </c>
      <c r="C28" s="42"/>
      <c r="D28" s="53" t="s">
        <v>30</v>
      </c>
      <c r="E28" s="53"/>
      <c r="F28" s="53"/>
      <c r="G28" s="2" t="s">
        <v>28</v>
      </c>
      <c r="H28" s="42" t="s">
        <v>54</v>
      </c>
      <c r="I28" s="42"/>
      <c r="J28" s="42"/>
      <c r="K28" s="62">
        <v>52</v>
      </c>
      <c r="L28" s="62"/>
      <c r="M28" s="62">
        <f>K28</f>
        <v>52</v>
      </c>
      <c r="N28" s="62"/>
      <c r="O28" s="62"/>
      <c r="P28" s="5"/>
    </row>
    <row r="29" spans="1:16" ht="11.25" customHeight="1">
      <c r="A29" s="5"/>
      <c r="B29" s="42" t="s">
        <v>20</v>
      </c>
      <c r="C29" s="42"/>
      <c r="D29" s="53" t="s">
        <v>57</v>
      </c>
      <c r="E29" s="53"/>
      <c r="F29" s="53"/>
      <c r="G29" s="2" t="s">
        <v>20</v>
      </c>
      <c r="H29" s="42" t="s">
        <v>20</v>
      </c>
      <c r="I29" s="42"/>
      <c r="J29" s="42"/>
      <c r="K29" s="62" t="s">
        <v>20</v>
      </c>
      <c r="L29" s="62"/>
      <c r="M29" s="62" t="s">
        <v>20</v>
      </c>
      <c r="N29" s="62"/>
      <c r="O29" s="62"/>
      <c r="P29" s="5"/>
    </row>
    <row r="30" spans="1:16" ht="13.5" customHeight="1">
      <c r="A30" s="5"/>
      <c r="B30" s="42" t="s">
        <v>20</v>
      </c>
      <c r="C30" s="42"/>
      <c r="D30" s="53" t="s">
        <v>31</v>
      </c>
      <c r="E30" s="53"/>
      <c r="F30" s="53"/>
      <c r="G30" s="2" t="s">
        <v>28</v>
      </c>
      <c r="H30" s="42" t="s">
        <v>54</v>
      </c>
      <c r="I30" s="42"/>
      <c r="J30" s="42"/>
      <c r="K30" s="104">
        <f>ROUND(1700/K25,0)</f>
        <v>53</v>
      </c>
      <c r="L30" s="104"/>
      <c r="M30" s="62">
        <f>K30</f>
        <v>53</v>
      </c>
      <c r="N30" s="62"/>
      <c r="O30" s="62"/>
      <c r="P30" s="5"/>
    </row>
    <row r="31" spans="1:16" ht="13.5" customHeight="1">
      <c r="A31" s="5"/>
      <c r="B31" s="42" t="s">
        <v>20</v>
      </c>
      <c r="C31" s="42"/>
      <c r="D31" s="53" t="s">
        <v>32</v>
      </c>
      <c r="E31" s="53"/>
      <c r="F31" s="53"/>
      <c r="G31" s="2" t="s">
        <v>28</v>
      </c>
      <c r="H31" s="42" t="s">
        <v>54</v>
      </c>
      <c r="I31" s="42"/>
      <c r="J31" s="42"/>
      <c r="K31" s="62">
        <f>ROUND(K28/K25,0)</f>
        <v>2</v>
      </c>
      <c r="L31" s="62"/>
      <c r="M31" s="62">
        <f>ROUND(M28/M25,0)</f>
        <v>2</v>
      </c>
      <c r="N31" s="62"/>
      <c r="O31" s="62"/>
      <c r="P31" s="5"/>
    </row>
    <row r="32" spans="1:16" ht="13.5" customHeight="1">
      <c r="A32" s="5"/>
      <c r="B32" s="42" t="s">
        <v>20</v>
      </c>
      <c r="C32" s="42"/>
      <c r="D32" s="53" t="s">
        <v>33</v>
      </c>
      <c r="E32" s="53"/>
      <c r="F32" s="53"/>
      <c r="G32" s="2" t="s">
        <v>61</v>
      </c>
      <c r="H32" s="42" t="s">
        <v>54</v>
      </c>
      <c r="I32" s="42"/>
      <c r="J32" s="42"/>
      <c r="K32" s="62">
        <f>ROUND(K24/K25,0)</f>
        <v>180416</v>
      </c>
      <c r="L32" s="62"/>
      <c r="M32" s="62">
        <f>ROUND(M24/M25,0)</f>
        <v>182776</v>
      </c>
      <c r="N32" s="62"/>
      <c r="O32" s="62"/>
      <c r="P32" s="5"/>
    </row>
    <row r="33" spans="1:16" ht="12" customHeight="1">
      <c r="A33" s="5"/>
      <c r="B33" s="42" t="s">
        <v>20</v>
      </c>
      <c r="C33" s="42"/>
      <c r="D33" s="53" t="s">
        <v>58</v>
      </c>
      <c r="E33" s="53"/>
      <c r="F33" s="53"/>
      <c r="G33" s="2" t="s">
        <v>20</v>
      </c>
      <c r="H33" s="42" t="s">
        <v>20</v>
      </c>
      <c r="I33" s="42"/>
      <c r="J33" s="42"/>
      <c r="K33" s="62" t="s">
        <v>20</v>
      </c>
      <c r="L33" s="62"/>
      <c r="M33" s="62" t="s">
        <v>20</v>
      </c>
      <c r="N33" s="62"/>
      <c r="O33" s="62"/>
      <c r="P33" s="5"/>
    </row>
    <row r="34" spans="1:16" ht="21" customHeight="1">
      <c r="A34" s="5"/>
      <c r="B34" s="42" t="s">
        <v>20</v>
      </c>
      <c r="C34" s="42"/>
      <c r="D34" s="53" t="s">
        <v>59</v>
      </c>
      <c r="E34" s="53"/>
      <c r="F34" s="53"/>
      <c r="G34" s="2" t="s">
        <v>34</v>
      </c>
      <c r="H34" s="42" t="s">
        <v>54</v>
      </c>
      <c r="I34" s="42"/>
      <c r="J34" s="42"/>
      <c r="K34" s="62">
        <v>5</v>
      </c>
      <c r="L34" s="62"/>
      <c r="M34" s="62">
        <f>K34</f>
        <v>5</v>
      </c>
      <c r="N34" s="62"/>
      <c r="O34" s="62"/>
      <c r="P34" s="5"/>
    </row>
    <row r="35" spans="1:16" ht="21" customHeight="1">
      <c r="A35" s="5"/>
      <c r="B35" s="42" t="s">
        <v>20</v>
      </c>
      <c r="C35" s="42"/>
      <c r="D35" s="53" t="s">
        <v>110</v>
      </c>
      <c r="E35" s="53"/>
      <c r="F35" s="53"/>
      <c r="G35" s="2" t="s">
        <v>34</v>
      </c>
      <c r="H35" s="42" t="s">
        <v>54</v>
      </c>
      <c r="I35" s="42"/>
      <c r="J35" s="42"/>
      <c r="K35" s="62">
        <v>100</v>
      </c>
      <c r="L35" s="62"/>
      <c r="M35" s="62">
        <f>K35</f>
        <v>100</v>
      </c>
      <c r="N35" s="62"/>
      <c r="O35" s="62"/>
      <c r="P35" s="5"/>
    </row>
    <row r="36" spans="1:16" ht="36" customHeight="1">
      <c r="A36" s="5"/>
      <c r="B36" s="64" t="s">
        <v>123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P36" s="5"/>
    </row>
    <row r="37" spans="1:16" ht="6" customHeight="1">
      <c r="A37" s="5"/>
      <c r="P37" s="5"/>
    </row>
    <row r="38" spans="1:16" ht="18" customHeight="1">
      <c r="A38" s="5"/>
      <c r="B38" s="46" t="s">
        <v>21</v>
      </c>
      <c r="C38" s="48"/>
      <c r="D38" s="65"/>
      <c r="E38" s="66"/>
      <c r="F38" s="13">
        <f>SUM(F15:F18)</f>
        <v>223342.30000000002</v>
      </c>
      <c r="G38" s="13">
        <f>SUM(G15:G18)</f>
        <v>335963</v>
      </c>
      <c r="H38" s="67">
        <f>SUM(H15:I18)</f>
        <v>312802</v>
      </c>
      <c r="I38" s="67"/>
      <c r="J38" s="13">
        <f>SUM(J15:J18)</f>
        <v>151068</v>
      </c>
      <c r="K38" s="42" t="s">
        <v>20</v>
      </c>
      <c r="L38" s="42"/>
      <c r="M38" s="42"/>
      <c r="N38" s="42"/>
      <c r="O38" s="42"/>
      <c r="P38" s="5"/>
    </row>
    <row r="39" spans="1:16" ht="10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5.75" customHeight="1">
      <c r="A40" s="5"/>
      <c r="B40" s="45" t="s">
        <v>111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" t="s">
        <v>60</v>
      </c>
      <c r="P40" s="5"/>
    </row>
    <row r="41" spans="1:16" ht="13.5" customHeight="1">
      <c r="A41" s="5"/>
      <c r="B41" s="35" t="s">
        <v>8</v>
      </c>
      <c r="C41" s="27"/>
      <c r="D41" s="43" t="s">
        <v>9</v>
      </c>
      <c r="E41" s="43"/>
      <c r="F41" s="43" t="s">
        <v>81</v>
      </c>
      <c r="G41" s="43"/>
      <c r="H41" s="43" t="s">
        <v>112</v>
      </c>
      <c r="I41" s="43"/>
      <c r="J41" s="43"/>
      <c r="K41" s="43" t="s">
        <v>113</v>
      </c>
      <c r="L41" s="43"/>
      <c r="M41" s="43"/>
      <c r="N41" s="43"/>
      <c r="O41" s="43"/>
      <c r="P41" s="5"/>
    </row>
    <row r="42" spans="1:16" ht="48.75" customHeight="1">
      <c r="A42" s="5"/>
      <c r="B42" s="28"/>
      <c r="C42" s="29"/>
      <c r="D42" s="43"/>
      <c r="E42" s="43"/>
      <c r="F42" s="12" t="s">
        <v>35</v>
      </c>
      <c r="G42" s="12" t="s">
        <v>47</v>
      </c>
      <c r="H42" s="43" t="s">
        <v>35</v>
      </c>
      <c r="I42" s="43"/>
      <c r="J42" s="12" t="s">
        <v>47</v>
      </c>
      <c r="K42" s="43"/>
      <c r="L42" s="43"/>
      <c r="M42" s="43"/>
      <c r="N42" s="43"/>
      <c r="O42" s="43"/>
      <c r="P42" s="5"/>
    </row>
    <row r="43" spans="1:16" ht="10.5" customHeight="1">
      <c r="A43" s="5"/>
      <c r="B43" s="42" t="s">
        <v>11</v>
      </c>
      <c r="C43" s="42"/>
      <c r="D43" s="42" t="s">
        <v>12</v>
      </c>
      <c r="E43" s="42"/>
      <c r="F43" s="2" t="s">
        <v>13</v>
      </c>
      <c r="G43" s="2" t="s">
        <v>14</v>
      </c>
      <c r="H43" s="42" t="s">
        <v>15</v>
      </c>
      <c r="I43" s="42"/>
      <c r="J43" s="24" t="s">
        <v>16</v>
      </c>
      <c r="K43" s="111" t="s">
        <v>17</v>
      </c>
      <c r="L43" s="111"/>
      <c r="M43" s="111"/>
      <c r="N43" s="111"/>
      <c r="O43" s="111"/>
      <c r="P43" s="5"/>
    </row>
    <row r="44" spans="1:16" ht="12.75">
      <c r="A44" s="5"/>
      <c r="B44" s="112">
        <f>B15</f>
        <v>2210</v>
      </c>
      <c r="C44" s="112"/>
      <c r="D44" s="113" t="str">
        <f>D15</f>
        <v>Предмети, матеріали, обладнання та інвентар</v>
      </c>
      <c r="E44" s="113"/>
      <c r="F44" s="25">
        <f>ROUND(H15*1.05,0)</f>
        <v>236368</v>
      </c>
      <c r="G44" s="25">
        <f>J15*1.05</f>
        <v>6860.700000000001</v>
      </c>
      <c r="H44" s="114">
        <f>ROUND(F44*1.048,0)</f>
        <v>247714</v>
      </c>
      <c r="I44" s="115"/>
      <c r="J44" s="26">
        <f>G44*1.048</f>
        <v>7190.013600000001</v>
      </c>
      <c r="K44" s="105" t="s">
        <v>102</v>
      </c>
      <c r="L44" s="105"/>
      <c r="M44" s="105"/>
      <c r="N44" s="105"/>
      <c r="O44" s="105"/>
      <c r="P44" s="5"/>
    </row>
    <row r="45" spans="1:16" ht="21.75" customHeight="1">
      <c r="A45" s="5"/>
      <c r="B45" s="44" t="s">
        <v>36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5"/>
    </row>
    <row r="46" spans="1:16" ht="32.25" customHeight="1">
      <c r="A46" s="5"/>
      <c r="B46" s="2" t="s">
        <v>23</v>
      </c>
      <c r="C46" s="42" t="s">
        <v>37</v>
      </c>
      <c r="D46" s="42"/>
      <c r="E46" s="2" t="s">
        <v>24</v>
      </c>
      <c r="F46" s="2" t="s">
        <v>25</v>
      </c>
      <c r="G46" s="42" t="s">
        <v>83</v>
      </c>
      <c r="H46" s="42"/>
      <c r="I46" s="42" t="s">
        <v>84</v>
      </c>
      <c r="J46" s="42"/>
      <c r="K46" s="42" t="s">
        <v>114</v>
      </c>
      <c r="L46" s="42"/>
      <c r="M46" s="42" t="s">
        <v>115</v>
      </c>
      <c r="N46" s="42"/>
      <c r="O46" s="42"/>
      <c r="P46" s="5"/>
    </row>
    <row r="47" spans="1:16" ht="10.5" customHeight="1">
      <c r="A47" s="5"/>
      <c r="B47" s="2" t="s">
        <v>11</v>
      </c>
      <c r="C47" s="42" t="s">
        <v>12</v>
      </c>
      <c r="D47" s="42"/>
      <c r="E47" s="2" t="s">
        <v>13</v>
      </c>
      <c r="F47" s="2" t="s">
        <v>14</v>
      </c>
      <c r="G47" s="42" t="s">
        <v>15</v>
      </c>
      <c r="H47" s="42"/>
      <c r="I47" s="42" t="s">
        <v>16</v>
      </c>
      <c r="J47" s="42"/>
      <c r="K47" s="42" t="s">
        <v>17</v>
      </c>
      <c r="L47" s="42"/>
      <c r="M47" s="42" t="s">
        <v>40</v>
      </c>
      <c r="N47" s="42"/>
      <c r="O47" s="42"/>
      <c r="P47" s="5"/>
    </row>
    <row r="48" spans="1:16" ht="13.5" customHeight="1" hidden="1" outlineLevel="1">
      <c r="A48" s="5"/>
      <c r="B48" s="8" t="s">
        <v>11</v>
      </c>
      <c r="C48" s="57" t="s">
        <v>26</v>
      </c>
      <c r="D48" s="58"/>
      <c r="E48" s="58"/>
      <c r="F48" s="58"/>
      <c r="G48" s="76"/>
      <c r="H48" s="76"/>
      <c r="I48" s="76"/>
      <c r="J48" s="76"/>
      <c r="K48" s="76"/>
      <c r="L48" s="76"/>
      <c r="M48" s="76"/>
      <c r="N48" s="76"/>
      <c r="O48" s="77"/>
      <c r="P48" s="5"/>
    </row>
    <row r="49" spans="1:16" ht="13.5" customHeight="1" hidden="1" outlineLevel="1">
      <c r="A49" s="5"/>
      <c r="B49" s="2" t="s">
        <v>20</v>
      </c>
      <c r="C49" s="53" t="str">
        <f>D23</f>
        <v>затрат</v>
      </c>
      <c r="D49" s="53"/>
      <c r="E49" s="2" t="s">
        <v>20</v>
      </c>
      <c r="F49" s="14" t="s">
        <v>20</v>
      </c>
      <c r="G49" s="78"/>
      <c r="H49" s="78"/>
      <c r="I49" s="78"/>
      <c r="J49" s="78"/>
      <c r="K49" s="78"/>
      <c r="L49" s="78"/>
      <c r="M49" s="78"/>
      <c r="N49" s="78"/>
      <c r="O49" s="78"/>
      <c r="P49" s="5"/>
    </row>
    <row r="50" spans="1:16" ht="13.5" customHeight="1" hidden="1" outlineLevel="1">
      <c r="A50" s="5"/>
      <c r="B50" s="2" t="s">
        <v>20</v>
      </c>
      <c r="C50" s="53" t="str">
        <f>D24</f>
        <v>обсяг видатків</v>
      </c>
      <c r="D50" s="53"/>
      <c r="E50" s="2" t="str">
        <f>G24</f>
        <v>грн.</v>
      </c>
      <c r="F50" s="14" t="str">
        <f>H24</f>
        <v>розрахунок</v>
      </c>
      <c r="G50" s="106">
        <f>ROUND(K24*1.05,0)</f>
        <v>6061973</v>
      </c>
      <c r="H50" s="107"/>
      <c r="I50" s="93">
        <f>ROUND(M24*1.05,2)</f>
        <v>6141284.1</v>
      </c>
      <c r="J50" s="94"/>
      <c r="K50" s="106">
        <f>ROUND(G50*1.048,0)</f>
        <v>6352948</v>
      </c>
      <c r="L50" s="107"/>
      <c r="M50" s="108">
        <f>ROUND(I50*1.048,2)</f>
        <v>6436065.74</v>
      </c>
      <c r="N50" s="108"/>
      <c r="O50" s="108"/>
      <c r="P50" s="5"/>
    </row>
    <row r="51" spans="1:16" ht="11.25" customHeight="1" hidden="1" outlineLevel="1">
      <c r="A51" s="5"/>
      <c r="B51" s="2" t="s">
        <v>20</v>
      </c>
      <c r="C51" s="53" t="str">
        <f>D25</f>
        <v>кількість штатних одиниць</v>
      </c>
      <c r="D51" s="53"/>
      <c r="E51" s="2" t="str">
        <f aca="true" t="shared" si="0" ref="E51:E60">G25</f>
        <v>од.</v>
      </c>
      <c r="F51" s="14" t="str">
        <f aca="true" t="shared" si="1" ref="F51:F60">H25</f>
        <v>Штатний розпис</v>
      </c>
      <c r="G51" s="106">
        <f>K25</f>
        <v>32</v>
      </c>
      <c r="H51" s="107"/>
      <c r="I51" s="106">
        <f>M25</f>
        <v>32</v>
      </c>
      <c r="J51" s="107"/>
      <c r="K51" s="96">
        <f>I51</f>
        <v>32</v>
      </c>
      <c r="L51" s="96"/>
      <c r="M51" s="96">
        <f>K51</f>
        <v>32</v>
      </c>
      <c r="N51" s="96"/>
      <c r="O51" s="96"/>
      <c r="P51" s="5"/>
    </row>
    <row r="52" spans="1:16" ht="13.5" customHeight="1" hidden="1" outlineLevel="1">
      <c r="A52" s="5"/>
      <c r="B52" s="2" t="s">
        <v>20</v>
      </c>
      <c r="C52" s="53" t="str">
        <f aca="true" t="shared" si="2" ref="C52:C60">D26</f>
        <v>продукту</v>
      </c>
      <c r="D52" s="53"/>
      <c r="E52" s="2">
        <f t="shared" si="0"/>
      </c>
      <c r="F52" s="14">
        <f t="shared" si="1"/>
      </c>
      <c r="G52" s="106"/>
      <c r="H52" s="107"/>
      <c r="I52" s="96"/>
      <c r="J52" s="96"/>
      <c r="K52" s="96"/>
      <c r="L52" s="96"/>
      <c r="M52" s="96"/>
      <c r="N52" s="96"/>
      <c r="O52" s="96"/>
      <c r="P52" s="5"/>
    </row>
    <row r="53" spans="1:16" ht="21" customHeight="1" hidden="1" outlineLevel="1">
      <c r="A53" s="5"/>
      <c r="B53" s="2" t="s">
        <v>20</v>
      </c>
      <c r="C53" s="53" t="str">
        <f t="shared" si="2"/>
        <v>кількість отриманих листів, звернень, заяв, скарг</v>
      </c>
      <c r="D53" s="53"/>
      <c r="E53" s="2" t="str">
        <f t="shared" si="0"/>
        <v>од.</v>
      </c>
      <c r="F53" s="14" t="str">
        <f t="shared" si="1"/>
        <v>Журнал обліку документації</v>
      </c>
      <c r="G53" s="106">
        <f>K27</f>
        <v>4200</v>
      </c>
      <c r="H53" s="107"/>
      <c r="I53" s="106">
        <f>M27</f>
        <v>4200</v>
      </c>
      <c r="J53" s="107"/>
      <c r="K53" s="96">
        <f>I53</f>
        <v>4200</v>
      </c>
      <c r="L53" s="96"/>
      <c r="M53" s="96">
        <f>K53</f>
        <v>4200</v>
      </c>
      <c r="N53" s="96"/>
      <c r="O53" s="96"/>
      <c r="P53" s="5"/>
    </row>
    <row r="54" spans="1:16" ht="15.75" customHeight="1" hidden="1" outlineLevel="1">
      <c r="A54" s="5"/>
      <c r="B54" s="2" t="s">
        <v>20</v>
      </c>
      <c r="C54" s="53" t="str">
        <f t="shared" si="2"/>
        <v>кількість прийнятих нормативно-правових актів</v>
      </c>
      <c r="D54" s="53"/>
      <c r="E54" s="2" t="str">
        <f t="shared" si="0"/>
        <v>од.</v>
      </c>
      <c r="F54" s="14" t="str">
        <f t="shared" si="1"/>
        <v>розрахунково</v>
      </c>
      <c r="G54" s="106">
        <f>K28</f>
        <v>52</v>
      </c>
      <c r="H54" s="107"/>
      <c r="I54" s="106">
        <f>M28</f>
        <v>52</v>
      </c>
      <c r="J54" s="107"/>
      <c r="K54" s="96">
        <f>I54</f>
        <v>52</v>
      </c>
      <c r="L54" s="96"/>
      <c r="M54" s="96">
        <f>K54</f>
        <v>52</v>
      </c>
      <c r="N54" s="96"/>
      <c r="O54" s="96"/>
      <c r="P54" s="5"/>
    </row>
    <row r="55" spans="1:16" ht="13.5" customHeight="1" hidden="1" outlineLevel="1">
      <c r="A55" s="5"/>
      <c r="B55" s="2" t="s">
        <v>20</v>
      </c>
      <c r="C55" s="53" t="str">
        <f t="shared" si="2"/>
        <v>ефективності</v>
      </c>
      <c r="D55" s="53"/>
      <c r="E55" s="2">
        <f t="shared" si="0"/>
      </c>
      <c r="F55" s="14">
        <f t="shared" si="1"/>
      </c>
      <c r="G55" s="106"/>
      <c r="H55" s="107"/>
      <c r="I55" s="96"/>
      <c r="J55" s="96"/>
      <c r="K55" s="96"/>
      <c r="L55" s="96"/>
      <c r="M55" s="96"/>
      <c r="N55" s="96"/>
      <c r="O55" s="96"/>
      <c r="P55" s="5"/>
    </row>
    <row r="56" spans="1:16" ht="21" customHeight="1" hidden="1" outlineLevel="1">
      <c r="A56" s="5"/>
      <c r="B56" s="2" t="s">
        <v>20</v>
      </c>
      <c r="C56" s="53" t="str">
        <f t="shared" si="2"/>
        <v>кількість виконаних листів, звернень, заяв, скарг на одного працівника</v>
      </c>
      <c r="D56" s="53"/>
      <c r="E56" s="2" t="str">
        <f t="shared" si="0"/>
        <v>од.</v>
      </c>
      <c r="F56" s="14" t="str">
        <f t="shared" si="1"/>
        <v>розрахунково</v>
      </c>
      <c r="G56" s="109">
        <f>K30</f>
        <v>53</v>
      </c>
      <c r="H56" s="107"/>
      <c r="I56" s="109">
        <f>M30</f>
        <v>53</v>
      </c>
      <c r="J56" s="107"/>
      <c r="K56" s="97">
        <f>I56</f>
        <v>53</v>
      </c>
      <c r="L56" s="96"/>
      <c r="M56" s="97">
        <f>K56</f>
        <v>53</v>
      </c>
      <c r="N56" s="96"/>
      <c r="O56" s="96"/>
      <c r="P56" s="5"/>
    </row>
    <row r="57" spans="1:16" ht="21" customHeight="1" hidden="1" outlineLevel="1">
      <c r="A57" s="5"/>
      <c r="B57" s="2" t="s">
        <v>20</v>
      </c>
      <c r="C57" s="53" t="str">
        <f t="shared" si="2"/>
        <v>кількість прийнятих нормативно-правових актів на одного працівника</v>
      </c>
      <c r="D57" s="53"/>
      <c r="E57" s="2" t="str">
        <f t="shared" si="0"/>
        <v>од.</v>
      </c>
      <c r="F57" s="14" t="str">
        <f t="shared" si="1"/>
        <v>розрахунково</v>
      </c>
      <c r="G57" s="109">
        <f>K31</f>
        <v>2</v>
      </c>
      <c r="H57" s="107"/>
      <c r="I57" s="109">
        <f>M31</f>
        <v>2</v>
      </c>
      <c r="J57" s="107"/>
      <c r="K57" s="97">
        <f>I57</f>
        <v>2</v>
      </c>
      <c r="L57" s="96"/>
      <c r="M57" s="97">
        <f>K57</f>
        <v>2</v>
      </c>
      <c r="N57" s="96"/>
      <c r="O57" s="96"/>
      <c r="P57" s="5"/>
    </row>
    <row r="58" spans="1:16" ht="14.25" customHeight="1" hidden="1" outlineLevel="1">
      <c r="A58" s="5"/>
      <c r="B58" s="2" t="s">
        <v>20</v>
      </c>
      <c r="C58" s="53" t="str">
        <f t="shared" si="2"/>
        <v>витрати на утримання однієї штатної одиниці</v>
      </c>
      <c r="D58" s="53"/>
      <c r="E58" s="2" t="str">
        <f t="shared" si="0"/>
        <v>грн.</v>
      </c>
      <c r="F58" s="14" t="str">
        <f t="shared" si="1"/>
        <v>розрахунково</v>
      </c>
      <c r="G58" s="106">
        <f>ROUND(G50/G51,0)</f>
        <v>189437</v>
      </c>
      <c r="H58" s="107"/>
      <c r="I58" s="106">
        <f>ROUND(I50/I51,0)</f>
        <v>191915</v>
      </c>
      <c r="J58" s="107"/>
      <c r="K58" s="106">
        <f>ROUND(K50/K51,0)</f>
        <v>198530</v>
      </c>
      <c r="L58" s="107"/>
      <c r="M58" s="96">
        <f>ROUND(M50/M51,0)</f>
        <v>201127</v>
      </c>
      <c r="N58" s="96"/>
      <c r="O58" s="96"/>
      <c r="P58" s="5"/>
    </row>
    <row r="59" spans="1:16" ht="13.5" customHeight="1" hidden="1" outlineLevel="1">
      <c r="A59" s="5"/>
      <c r="B59" s="2" t="s">
        <v>20</v>
      </c>
      <c r="C59" s="53" t="str">
        <f t="shared" si="2"/>
        <v>якості</v>
      </c>
      <c r="D59" s="53"/>
      <c r="E59" s="2">
        <f t="shared" si="0"/>
      </c>
      <c r="F59" s="14">
        <f t="shared" si="1"/>
      </c>
      <c r="G59" s="106"/>
      <c r="H59" s="107"/>
      <c r="I59" s="96"/>
      <c r="J59" s="96"/>
      <c r="K59" s="96"/>
      <c r="L59" s="96"/>
      <c r="M59" s="96"/>
      <c r="N59" s="96"/>
      <c r="O59" s="96"/>
      <c r="P59" s="5"/>
    </row>
    <row r="60" spans="1:16" ht="23.25" customHeight="1" hidden="1" outlineLevel="1">
      <c r="A60" s="5"/>
      <c r="B60" s="2" t="s">
        <v>20</v>
      </c>
      <c r="C60" s="53" t="str">
        <f t="shared" si="2"/>
        <v>динаміка зростання виконаних листів, звернень, заяв, скарг відповідно до попереднього року</v>
      </c>
      <c r="D60" s="53"/>
      <c r="E60" s="2" t="str">
        <f t="shared" si="0"/>
        <v>%</v>
      </c>
      <c r="F60" s="14" t="str">
        <f t="shared" si="1"/>
        <v>розрахунково</v>
      </c>
      <c r="G60" s="109">
        <f>K34</f>
        <v>5</v>
      </c>
      <c r="H60" s="107"/>
      <c r="I60" s="109">
        <f>M34</f>
        <v>5</v>
      </c>
      <c r="J60" s="107"/>
      <c r="K60" s="97">
        <f>I60</f>
        <v>5</v>
      </c>
      <c r="L60" s="96"/>
      <c r="M60" s="97">
        <f>K60</f>
        <v>5</v>
      </c>
      <c r="N60" s="96"/>
      <c r="O60" s="96"/>
      <c r="P60" s="5"/>
    </row>
    <row r="61" spans="1:16" ht="6" customHeight="1" collapsed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27.75" customHeight="1">
      <c r="A62" s="5"/>
      <c r="B62" s="87" t="s">
        <v>116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5"/>
      <c r="P62" s="5"/>
    </row>
    <row r="63" spans="1:16" ht="6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9.5" customHeight="1">
      <c r="A64" s="5"/>
      <c r="B64" s="46" t="s">
        <v>21</v>
      </c>
      <c r="C64" s="48"/>
      <c r="D64" s="65"/>
      <c r="E64" s="66"/>
      <c r="F64" s="15">
        <v>0</v>
      </c>
      <c r="G64" s="15">
        <v>0</v>
      </c>
      <c r="H64" s="88">
        <v>0</v>
      </c>
      <c r="I64" s="88"/>
      <c r="J64" s="15">
        <v>0</v>
      </c>
      <c r="K64" s="43" t="s">
        <v>20</v>
      </c>
      <c r="L64" s="43"/>
      <c r="M64" s="43"/>
      <c r="N64" s="43"/>
      <c r="O64" s="43"/>
      <c r="P64" s="5"/>
    </row>
    <row r="65" spans="1:16" ht="6.75" customHeight="1">
      <c r="A65" s="5"/>
      <c r="B65" s="9"/>
      <c r="C65" s="9"/>
      <c r="D65" s="10"/>
      <c r="E65" s="11"/>
      <c r="F65" s="3"/>
      <c r="G65" s="3"/>
      <c r="H65" s="3"/>
      <c r="I65" s="3"/>
      <c r="J65" s="3"/>
      <c r="K65" s="9"/>
      <c r="L65" s="9"/>
      <c r="M65" s="9"/>
      <c r="N65" s="9"/>
      <c r="O65" s="9"/>
      <c r="P65" s="5"/>
    </row>
    <row r="66" spans="1:16" ht="15.75" customHeight="1">
      <c r="A66" s="5"/>
      <c r="B66" s="5"/>
      <c r="C66" s="44" t="s">
        <v>41</v>
      </c>
      <c r="D66" s="44"/>
      <c r="E66" s="44"/>
      <c r="F66" s="44"/>
      <c r="G66" s="44"/>
      <c r="H66" s="5"/>
      <c r="I66" s="5"/>
      <c r="J66" s="89" t="s">
        <v>42</v>
      </c>
      <c r="K66" s="89"/>
      <c r="L66" s="89"/>
      <c r="M66" s="89"/>
      <c r="N66" s="5"/>
      <c r="O66" s="5"/>
      <c r="P66" s="5"/>
    </row>
    <row r="67" spans="1:16" ht="6.75" customHeight="1">
      <c r="A67" s="5"/>
      <c r="B67" s="5"/>
      <c r="C67" s="5"/>
      <c r="D67" s="5"/>
      <c r="E67" s="5"/>
      <c r="F67" s="5"/>
      <c r="G67" s="5"/>
      <c r="H67" s="90" t="s">
        <v>43</v>
      </c>
      <c r="I67" s="90"/>
      <c r="J67" s="90" t="s">
        <v>44</v>
      </c>
      <c r="K67" s="90"/>
      <c r="L67" s="90"/>
      <c r="M67" s="90"/>
      <c r="N67" s="5"/>
      <c r="O67" s="5"/>
      <c r="P67" s="5"/>
    </row>
    <row r="68" spans="1:16" ht="19.5" customHeight="1">
      <c r="A68" s="5"/>
      <c r="B68" s="5"/>
      <c r="C68" s="91" t="s">
        <v>45</v>
      </c>
      <c r="D68" s="91"/>
      <c r="E68" s="91"/>
      <c r="F68" s="91"/>
      <c r="G68" s="91"/>
      <c r="H68" s="5"/>
      <c r="I68" s="5"/>
      <c r="J68" s="92" t="s">
        <v>46</v>
      </c>
      <c r="K68" s="92"/>
      <c r="L68" s="92"/>
      <c r="M68" s="92"/>
      <c r="N68" s="5"/>
      <c r="O68" s="5"/>
      <c r="P68" s="5"/>
    </row>
    <row r="69" spans="1:16" ht="6.75" customHeight="1">
      <c r="A69" s="5"/>
      <c r="B69" s="5"/>
      <c r="C69" s="5"/>
      <c r="D69" s="5"/>
      <c r="E69" s="5"/>
      <c r="F69" s="5"/>
      <c r="G69" s="5"/>
      <c r="H69" s="90" t="s">
        <v>43</v>
      </c>
      <c r="I69" s="90"/>
      <c r="J69" s="90" t="s">
        <v>44</v>
      </c>
      <c r="K69" s="90"/>
      <c r="L69" s="90"/>
      <c r="M69" s="90"/>
      <c r="N69" s="5"/>
      <c r="O69" s="5"/>
      <c r="P69" s="5"/>
    </row>
    <row r="70" spans="1:16" ht="16.5" customHeight="1">
      <c r="A70" s="5"/>
      <c r="B70" s="5"/>
      <c r="C70" s="91" t="s">
        <v>117</v>
      </c>
      <c r="D70" s="91"/>
      <c r="E70" s="91"/>
      <c r="F70" s="91"/>
      <c r="G70" s="91"/>
      <c r="H70" s="5"/>
      <c r="I70" s="5"/>
      <c r="J70" s="92" t="s">
        <v>118</v>
      </c>
      <c r="K70" s="92"/>
      <c r="L70" s="92"/>
      <c r="M70" s="92"/>
      <c r="N70" s="5"/>
      <c r="O70" s="5"/>
      <c r="P70" s="5"/>
    </row>
    <row r="71" spans="3:13" ht="12.75">
      <c r="C71" s="5"/>
      <c r="D71" s="5"/>
      <c r="E71" s="5"/>
      <c r="F71" s="5"/>
      <c r="G71" s="5"/>
      <c r="H71" s="90" t="s">
        <v>43</v>
      </c>
      <c r="I71" s="90"/>
      <c r="J71" s="90" t="s">
        <v>44</v>
      </c>
      <c r="K71" s="90"/>
      <c r="L71" s="90"/>
      <c r="M71" s="90"/>
    </row>
  </sheetData>
  <sheetProtection/>
  <mergeCells count="226">
    <mergeCell ref="K43:O43"/>
    <mergeCell ref="B8:C8"/>
    <mergeCell ref="F8:M8"/>
    <mergeCell ref="B6:J6"/>
    <mergeCell ref="B7:J7"/>
    <mergeCell ref="K33:L33"/>
    <mergeCell ref="K29:L29"/>
    <mergeCell ref="K27:L27"/>
    <mergeCell ref="M33:O33"/>
    <mergeCell ref="K41:O42"/>
    <mergeCell ref="B44:C44"/>
    <mergeCell ref="D44:E44"/>
    <mergeCell ref="H18:I18"/>
    <mergeCell ref="H44:I44"/>
    <mergeCell ref="B41:C42"/>
    <mergeCell ref="D41:E42"/>
    <mergeCell ref="F41:G41"/>
    <mergeCell ref="H33:J33"/>
    <mergeCell ref="H29:J29"/>
    <mergeCell ref="H42:I42"/>
    <mergeCell ref="H41:J41"/>
    <mergeCell ref="K34:L34"/>
    <mergeCell ref="K6:M6"/>
    <mergeCell ref="K14:O14"/>
    <mergeCell ref="K7:M7"/>
    <mergeCell ref="M31:O31"/>
    <mergeCell ref="M32:O32"/>
    <mergeCell ref="M27:O27"/>
    <mergeCell ref="M28:O28"/>
    <mergeCell ref="B17:C17"/>
    <mergeCell ref="D17:E17"/>
    <mergeCell ref="H17:I17"/>
    <mergeCell ref="M34:O34"/>
    <mergeCell ref="D14:E14"/>
    <mergeCell ref="H14:I14"/>
    <mergeCell ref="B16:C16"/>
    <mergeCell ref="D16:E16"/>
    <mergeCell ref="H16:I16"/>
    <mergeCell ref="B43:C43"/>
    <mergeCell ref="D43:E43"/>
    <mergeCell ref="B24:C24"/>
    <mergeCell ref="D24:F24"/>
    <mergeCell ref="B33:C33"/>
    <mergeCell ref="D33:F33"/>
    <mergeCell ref="B32:C32"/>
    <mergeCell ref="D32:F32"/>
    <mergeCell ref="B28:C28"/>
    <mergeCell ref="D28:F28"/>
    <mergeCell ref="H69:I69"/>
    <mergeCell ref="J69:M69"/>
    <mergeCell ref="C66:G66"/>
    <mergeCell ref="J66:M66"/>
    <mergeCell ref="H67:I67"/>
    <mergeCell ref="J67:M67"/>
    <mergeCell ref="C68:G68"/>
    <mergeCell ref="J68:M68"/>
    <mergeCell ref="C60:D60"/>
    <mergeCell ref="G60:H60"/>
    <mergeCell ref="I60:J60"/>
    <mergeCell ref="K60:L60"/>
    <mergeCell ref="M58:O58"/>
    <mergeCell ref="C59:D59"/>
    <mergeCell ref="K59:L59"/>
    <mergeCell ref="M59:O59"/>
    <mergeCell ref="G59:H59"/>
    <mergeCell ref="C58:D58"/>
    <mergeCell ref="G58:H58"/>
    <mergeCell ref="I58:J58"/>
    <mergeCell ref="K58:L58"/>
    <mergeCell ref="G56:H56"/>
    <mergeCell ref="I56:J56"/>
    <mergeCell ref="K56:L56"/>
    <mergeCell ref="C57:D57"/>
    <mergeCell ref="G57:H57"/>
    <mergeCell ref="I57:J57"/>
    <mergeCell ref="K57:L57"/>
    <mergeCell ref="C54:D54"/>
    <mergeCell ref="G54:H54"/>
    <mergeCell ref="I54:J54"/>
    <mergeCell ref="K54:L54"/>
    <mergeCell ref="K52:L52"/>
    <mergeCell ref="M52:O52"/>
    <mergeCell ref="C53:D53"/>
    <mergeCell ref="G53:H53"/>
    <mergeCell ref="I53:J53"/>
    <mergeCell ref="K53:L53"/>
    <mergeCell ref="M53:O53"/>
    <mergeCell ref="I52:J52"/>
    <mergeCell ref="G52:H52"/>
    <mergeCell ref="C52:D52"/>
    <mergeCell ref="M49:O49"/>
    <mergeCell ref="C51:D51"/>
    <mergeCell ref="G51:H51"/>
    <mergeCell ref="I51:J51"/>
    <mergeCell ref="K51:L51"/>
    <mergeCell ref="M51:O51"/>
    <mergeCell ref="C50:D50"/>
    <mergeCell ref="G50:H50"/>
    <mergeCell ref="M50:O50"/>
    <mergeCell ref="K50:L50"/>
    <mergeCell ref="G47:H47"/>
    <mergeCell ref="I47:J47"/>
    <mergeCell ref="K47:L47"/>
    <mergeCell ref="C49:D49"/>
    <mergeCell ref="K49:L49"/>
    <mergeCell ref="G49:H49"/>
    <mergeCell ref="I49:J49"/>
    <mergeCell ref="K44:O44"/>
    <mergeCell ref="M47:O47"/>
    <mergeCell ref="C48:O48"/>
    <mergeCell ref="B45:O45"/>
    <mergeCell ref="C46:D46"/>
    <mergeCell ref="G46:H46"/>
    <mergeCell ref="I46:J46"/>
    <mergeCell ref="K46:L46"/>
    <mergeCell ref="M46:O46"/>
    <mergeCell ref="C47:D47"/>
    <mergeCell ref="H43:I43"/>
    <mergeCell ref="B36:N36"/>
    <mergeCell ref="H24:J24"/>
    <mergeCell ref="K24:L24"/>
    <mergeCell ref="M24:O24"/>
    <mergeCell ref="B34:C34"/>
    <mergeCell ref="D34:F34"/>
    <mergeCell ref="H34:J34"/>
    <mergeCell ref="H31:J31"/>
    <mergeCell ref="K31:L31"/>
    <mergeCell ref="H32:J32"/>
    <mergeCell ref="K32:L32"/>
    <mergeCell ref="B31:C31"/>
    <mergeCell ref="D31:F31"/>
    <mergeCell ref="D27:F27"/>
    <mergeCell ref="H27:J27"/>
    <mergeCell ref="M29:O29"/>
    <mergeCell ref="B30:C30"/>
    <mergeCell ref="D30:F30"/>
    <mergeCell ref="H30:J30"/>
    <mergeCell ref="K30:L30"/>
    <mergeCell ref="M30:O30"/>
    <mergeCell ref="B29:C29"/>
    <mergeCell ref="D29:F29"/>
    <mergeCell ref="K25:L25"/>
    <mergeCell ref="H25:J25"/>
    <mergeCell ref="H28:J28"/>
    <mergeCell ref="K28:L28"/>
    <mergeCell ref="H23:J23"/>
    <mergeCell ref="K23:L23"/>
    <mergeCell ref="M25:O25"/>
    <mergeCell ref="B26:C26"/>
    <mergeCell ref="D26:F26"/>
    <mergeCell ref="H26:J26"/>
    <mergeCell ref="K26:L26"/>
    <mergeCell ref="M26:O26"/>
    <mergeCell ref="B25:C25"/>
    <mergeCell ref="D25:F25"/>
    <mergeCell ref="H35:J35"/>
    <mergeCell ref="K35:L35"/>
    <mergeCell ref="B38:C38"/>
    <mergeCell ref="D38:E38"/>
    <mergeCell ref="H38:I38"/>
    <mergeCell ref="K38:O38"/>
    <mergeCell ref="B9:C9"/>
    <mergeCell ref="D21:F21"/>
    <mergeCell ref="B35:C35"/>
    <mergeCell ref="D35:F35"/>
    <mergeCell ref="B20:C20"/>
    <mergeCell ref="B21:C21"/>
    <mergeCell ref="D20:F20"/>
    <mergeCell ref="B23:C23"/>
    <mergeCell ref="D23:F23"/>
    <mergeCell ref="B27:C27"/>
    <mergeCell ref="B10:N10"/>
    <mergeCell ref="B12:C13"/>
    <mergeCell ref="D12:E13"/>
    <mergeCell ref="F12:F13"/>
    <mergeCell ref="B11:N11"/>
    <mergeCell ref="H13:I13"/>
    <mergeCell ref="B64:C64"/>
    <mergeCell ref="D64:E64"/>
    <mergeCell ref="H64:I64"/>
    <mergeCell ref="B2:N2"/>
    <mergeCell ref="B4:J4"/>
    <mergeCell ref="B5:J5"/>
    <mergeCell ref="K5:M5"/>
    <mergeCell ref="K4:M4"/>
    <mergeCell ref="M35:O35"/>
    <mergeCell ref="F9:M9"/>
    <mergeCell ref="M56:O56"/>
    <mergeCell ref="M60:O60"/>
    <mergeCell ref="I55:J55"/>
    <mergeCell ref="B62:N62"/>
    <mergeCell ref="K55:L55"/>
    <mergeCell ref="M55:O55"/>
    <mergeCell ref="G55:H55"/>
    <mergeCell ref="C55:D55"/>
    <mergeCell ref="M57:O57"/>
    <mergeCell ref="C56:D56"/>
    <mergeCell ref="H12:J12"/>
    <mergeCell ref="K12:O13"/>
    <mergeCell ref="G12:G13"/>
    <mergeCell ref="B15:C15"/>
    <mergeCell ref="D15:E15"/>
    <mergeCell ref="H15:I15"/>
    <mergeCell ref="K15:O18"/>
    <mergeCell ref="B14:C14"/>
    <mergeCell ref="D18:E18"/>
    <mergeCell ref="B18:C18"/>
    <mergeCell ref="B19:O19"/>
    <mergeCell ref="K20:L20"/>
    <mergeCell ref="M20:O20"/>
    <mergeCell ref="B22:C22"/>
    <mergeCell ref="D22:O22"/>
    <mergeCell ref="M21:O21"/>
    <mergeCell ref="K21:L21"/>
    <mergeCell ref="H20:J20"/>
    <mergeCell ref="H21:J21"/>
    <mergeCell ref="M23:O23"/>
    <mergeCell ref="C70:G70"/>
    <mergeCell ref="J70:M70"/>
    <mergeCell ref="H71:I71"/>
    <mergeCell ref="J71:M71"/>
    <mergeCell ref="I50:J50"/>
    <mergeCell ref="B40:N40"/>
    <mergeCell ref="K64:O64"/>
    <mergeCell ref="I59:J59"/>
    <mergeCell ref="M54:O54"/>
  </mergeCells>
  <printOptions/>
  <pageMargins left="0.3055555555555556" right="0.3055555555555556" top="0.3055555555555556" bottom="0.3055555555555556" header="0.5" footer="0.5"/>
  <pageSetup horizontalDpi="300" verticalDpi="300" orientation="landscape" pageOrder="overThenDown" paperSize="9" scale="87" r:id="rId1"/>
  <rowBreaks count="1" manualBreakCount="1">
    <brk id="35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Alevtina</cp:lastModifiedBy>
  <cp:lastPrinted>2020-05-29T11:45:10Z</cp:lastPrinted>
  <dcterms:created xsi:type="dcterms:W3CDTF">2018-10-08T13:52:21Z</dcterms:created>
  <dcterms:modified xsi:type="dcterms:W3CDTF">2020-05-29T11:58:08Z</dcterms:modified>
  <cp:category/>
  <cp:version/>
  <cp:contentType/>
  <cp:contentStatus/>
</cp:coreProperties>
</file>