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4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+трансп. И розпод газа
</t>
        </r>
      </text>
    </comment>
    <comment ref="C48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пп.1.3.2+1.4.2+2.2 из пл-факта потарифнім затратам</t>
        </r>
      </text>
    </comment>
    <comment ref="C4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только нак</t>
        </r>
      </text>
    </comment>
  </commentList>
</comments>
</file>

<file path=xl/sharedStrings.xml><?xml version="1.0" encoding="utf-8"?>
<sst xmlns="http://schemas.openxmlformats.org/spreadsheetml/2006/main" count="110" uniqueCount="51">
  <si>
    <t>%</t>
  </si>
  <si>
    <t>факт</t>
  </si>
  <si>
    <t>грн.</t>
  </si>
  <si>
    <t>тыс.грн.</t>
  </si>
  <si>
    <t xml:space="preserve">        -»- по бюджетам</t>
  </si>
  <si>
    <t>чел.</t>
  </si>
  <si>
    <t>Найменування</t>
  </si>
  <si>
    <t>Од.вим.</t>
  </si>
  <si>
    <t>Відпущено теплоенергії всім споживачам</t>
  </si>
  <si>
    <r>
      <t>в тому числі</t>
    </r>
    <r>
      <rPr>
        <sz val="11"/>
        <rFont val="Times New Roman"/>
        <family val="1"/>
      </rPr>
      <t>:    населення</t>
    </r>
  </si>
  <si>
    <t xml:space="preserve">                    бюджети</t>
  </si>
  <si>
    <t>тис.Гкал</t>
  </si>
  <si>
    <t>тис.грн.</t>
  </si>
  <si>
    <t xml:space="preserve">                    інші</t>
  </si>
  <si>
    <t>Діючий тариф на 1 Гкал без ПДВ</t>
  </si>
  <si>
    <t xml:space="preserve"> - базовий по підприємству</t>
  </si>
  <si>
    <t xml:space="preserve"> - населення</t>
  </si>
  <si>
    <t xml:space="preserve"> - бюджети</t>
  </si>
  <si>
    <t xml:space="preserve"> - інші</t>
  </si>
  <si>
    <t>в т.ч. Населення</t>
  </si>
  <si>
    <t xml:space="preserve">         з них субсидії</t>
  </si>
  <si>
    <t xml:space="preserve">                   пі льги</t>
  </si>
  <si>
    <t xml:space="preserve">         бюджети</t>
  </si>
  <si>
    <t xml:space="preserve">         інші</t>
  </si>
  <si>
    <t>Крім того: тар.різниця по населенню</t>
  </si>
  <si>
    <t>Дохід нарахований без ПДВ</t>
  </si>
  <si>
    <t>Дохід отриманий без ПДВ</t>
  </si>
  <si>
    <t xml:space="preserve">                    пільги</t>
  </si>
  <si>
    <t>Собівартість теплоенергії</t>
  </si>
  <si>
    <t>в тому числі по статтям:</t>
  </si>
  <si>
    <t>природний газ</t>
  </si>
  <si>
    <t>електроэнергія</t>
  </si>
  <si>
    <t>покупне тепло</t>
  </si>
  <si>
    <t>покупна вода</t>
  </si>
  <si>
    <t>інші материальні витрати</t>
  </si>
  <si>
    <t>Оплата праці робітників</t>
  </si>
  <si>
    <t>ЄСВ</t>
  </si>
  <si>
    <t>Амортизація</t>
  </si>
  <si>
    <t>інші витрати</t>
  </si>
  <si>
    <t>Собівартість 1 Гкал теплоен</t>
  </si>
  <si>
    <t>Прибуток(+), збиток(-)</t>
  </si>
  <si>
    <t>Середньоспискова чисельність</t>
  </si>
  <si>
    <t>Середньомісячна зарплата</t>
  </si>
  <si>
    <t>Директор КП «Лисичанськтепломережа»                                     А.В.Панаіт</t>
  </si>
  <si>
    <t>Заст.директора                                                                 Сібірцева О.А.</t>
  </si>
  <si>
    <t>Оплата праці робітників з ЄСВ</t>
  </si>
  <si>
    <t>план річний</t>
  </si>
  <si>
    <t>За   12 міс  2019р.</t>
  </si>
  <si>
    <t>12 міс. 2019р</t>
  </si>
  <si>
    <t>ЗВІТ</t>
  </si>
  <si>
    <t>про виконання фінплана КП «Лисичанськтепломережа»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</si>
</sst>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0">
      <selection activeCell="A3" sqref="A3:E3"/>
    </sheetView>
  </sheetViews>
  <sheetFormatPr defaultColWidth="11.625" defaultRowHeight="13.5" customHeight="1"/>
  <cols>
    <col min="1" max="1" width="31.625" style="0" customWidth="1"/>
    <col min="2" max="3" width="11.625" style="0" customWidth="1"/>
    <col min="4" max="4" width="12.25390625" style="0" customWidth="1"/>
  </cols>
  <sheetData>
    <row r="1" spans="1:5" ht="18" customHeight="1">
      <c r="A1" s="24" t="s">
        <v>49</v>
      </c>
      <c r="B1" s="24"/>
      <c r="C1" s="24"/>
      <c r="D1" s="24"/>
      <c r="E1" s="24"/>
    </row>
    <row r="2" spans="1:5" ht="18" customHeight="1">
      <c r="A2" s="24" t="s">
        <v>50</v>
      </c>
      <c r="B2" s="24"/>
      <c r="C2" s="24"/>
      <c r="D2" s="24"/>
      <c r="E2" s="24"/>
    </row>
    <row r="3" spans="1:5" ht="19.5" customHeight="1">
      <c r="A3" s="24" t="s">
        <v>47</v>
      </c>
      <c r="B3" s="24"/>
      <c r="C3" s="24"/>
      <c r="D3" s="24"/>
      <c r="E3" s="24"/>
    </row>
    <row r="4" ht="7.5" customHeight="1"/>
    <row r="5" spans="1:5" ht="14.25" customHeight="1">
      <c r="A5" s="1" t="s">
        <v>6</v>
      </c>
      <c r="B5" s="1" t="s">
        <v>7</v>
      </c>
      <c r="C5" s="25" t="s">
        <v>48</v>
      </c>
      <c r="D5" s="25"/>
      <c r="E5" s="2" t="s">
        <v>0</v>
      </c>
    </row>
    <row r="6" spans="1:5" ht="13.5" customHeight="1">
      <c r="A6" s="3"/>
      <c r="B6" s="3"/>
      <c r="C6" s="4" t="s">
        <v>46</v>
      </c>
      <c r="D6" s="4" t="s">
        <v>1</v>
      </c>
      <c r="E6" s="3"/>
    </row>
    <row r="7" spans="1:7" ht="14.25" customHeight="1" hidden="1">
      <c r="A7" s="5"/>
      <c r="B7" s="6"/>
      <c r="C7" s="5"/>
      <c r="D7" s="5"/>
      <c r="E7" s="7"/>
      <c r="F7" s="8"/>
      <c r="G7" s="8"/>
    </row>
    <row r="8" spans="1:7" ht="15.75" customHeight="1" hidden="1">
      <c r="A8" s="9"/>
      <c r="B8" s="6"/>
      <c r="C8" s="5"/>
      <c r="D8" s="5"/>
      <c r="E8" s="7"/>
      <c r="F8" s="8"/>
      <c r="G8" s="8"/>
    </row>
    <row r="9" spans="1:7" ht="27.75" customHeight="1">
      <c r="A9" s="10" t="s">
        <v>8</v>
      </c>
      <c r="B9" s="6" t="s">
        <v>11</v>
      </c>
      <c r="C9" s="5">
        <v>211.9</v>
      </c>
      <c r="D9" s="5">
        <v>109.3</v>
      </c>
      <c r="E9" s="7">
        <f>D9/C9*100</f>
        <v>51.58093440302029</v>
      </c>
      <c r="F9" s="8"/>
      <c r="G9" s="8"/>
    </row>
    <row r="10" spans="1:7" ht="14.25" customHeight="1">
      <c r="A10" s="11" t="s">
        <v>9</v>
      </c>
      <c r="B10" s="6" t="s">
        <v>11</v>
      </c>
      <c r="C10" s="5">
        <v>150.9</v>
      </c>
      <c r="D10" s="5">
        <v>87.1</v>
      </c>
      <c r="E10" s="7">
        <f>D10/C10*100</f>
        <v>57.72034459907223</v>
      </c>
      <c r="F10" s="8"/>
      <c r="G10" s="8"/>
    </row>
    <row r="11" spans="1:7" ht="14.25" customHeight="1">
      <c r="A11" s="9" t="s">
        <v>10</v>
      </c>
      <c r="B11" s="6" t="s">
        <v>11</v>
      </c>
      <c r="C11" s="12">
        <v>50.5</v>
      </c>
      <c r="D11" s="5">
        <v>20.2</v>
      </c>
      <c r="E11" s="7">
        <f>D11/C11*100</f>
        <v>40</v>
      </c>
      <c r="F11" s="8"/>
      <c r="G11" s="8"/>
    </row>
    <row r="12" spans="1:7" ht="14.25" customHeight="1" hidden="1">
      <c r="A12" s="9"/>
      <c r="B12" s="6" t="s">
        <v>11</v>
      </c>
      <c r="C12" s="5"/>
      <c r="D12" s="5"/>
      <c r="E12" s="7" t="e">
        <f>D12/C12*100</f>
        <v>#DIV/0!</v>
      </c>
      <c r="F12" s="8"/>
      <c r="G12" s="8"/>
    </row>
    <row r="13" spans="1:7" ht="14.25" customHeight="1">
      <c r="A13" s="9" t="s">
        <v>13</v>
      </c>
      <c r="B13" s="6" t="s">
        <v>11</v>
      </c>
      <c r="C13" s="5">
        <v>10.5</v>
      </c>
      <c r="D13" s="5">
        <v>2</v>
      </c>
      <c r="E13" s="7">
        <f>D13/C13*100</f>
        <v>19.047619047619047</v>
      </c>
      <c r="F13" s="8"/>
      <c r="G13" s="8"/>
    </row>
    <row r="14" spans="1:7" ht="15">
      <c r="A14" s="9"/>
      <c r="B14" s="6"/>
      <c r="C14" s="5"/>
      <c r="D14" s="5"/>
      <c r="E14" s="7"/>
      <c r="F14" s="8"/>
      <c r="G14" s="8"/>
    </row>
    <row r="15" spans="1:7" ht="14.25" customHeight="1">
      <c r="A15" s="5" t="s">
        <v>14</v>
      </c>
      <c r="B15" s="6"/>
      <c r="C15" s="5"/>
      <c r="D15" s="5"/>
      <c r="E15" s="7"/>
      <c r="F15" s="8"/>
      <c r="G15" s="8"/>
    </row>
    <row r="16" spans="1:7" ht="15.75" customHeight="1">
      <c r="A16" s="9" t="s">
        <v>15</v>
      </c>
      <c r="B16" s="6" t="s">
        <v>2</v>
      </c>
      <c r="C16" s="13">
        <v>1415.32</v>
      </c>
      <c r="D16" s="13">
        <v>1415.32</v>
      </c>
      <c r="E16" s="7">
        <f>D16/C16*100</f>
        <v>100</v>
      </c>
      <c r="F16" s="8"/>
      <c r="G16" s="8"/>
    </row>
    <row r="17" spans="1:7" ht="15.75" customHeight="1">
      <c r="A17" s="9" t="s">
        <v>16</v>
      </c>
      <c r="B17" s="6" t="s">
        <v>2</v>
      </c>
      <c r="C17" s="14">
        <v>1415.32</v>
      </c>
      <c r="D17" s="14">
        <v>1415.32</v>
      </c>
      <c r="E17" s="7"/>
      <c r="F17" s="8"/>
      <c r="G17" s="8"/>
    </row>
    <row r="18" spans="1:7" ht="15.75" customHeight="1">
      <c r="A18" s="9" t="s">
        <v>17</v>
      </c>
      <c r="B18" s="6" t="s">
        <v>2</v>
      </c>
      <c r="C18" s="14">
        <v>1414.5</v>
      </c>
      <c r="D18" s="14">
        <v>1414.5</v>
      </c>
      <c r="E18" s="7"/>
      <c r="F18" s="8"/>
      <c r="G18" s="8"/>
    </row>
    <row r="19" spans="1:7" ht="15.75" customHeight="1">
      <c r="A19" s="9" t="s">
        <v>18</v>
      </c>
      <c r="B19" s="6" t="s">
        <v>2</v>
      </c>
      <c r="C19" s="14">
        <v>1413.7</v>
      </c>
      <c r="D19" s="14">
        <v>1413.7</v>
      </c>
      <c r="E19" s="7"/>
      <c r="F19" s="8"/>
      <c r="G19" s="8"/>
    </row>
    <row r="20" spans="1:7" ht="23.25" customHeight="1">
      <c r="A20" s="5" t="s">
        <v>25</v>
      </c>
      <c r="B20" s="6" t="s">
        <v>12</v>
      </c>
      <c r="C20" s="7">
        <f>C38</f>
        <v>299906.04000000004</v>
      </c>
      <c r="D20" s="5">
        <f>D21+D24+D26</f>
        <v>148886.40000000002</v>
      </c>
      <c r="E20" s="7">
        <f>D20/C20*100</f>
        <v>49.644348609984654</v>
      </c>
      <c r="F20" s="8"/>
      <c r="G20" s="8"/>
    </row>
    <row r="21" spans="1:7" ht="15.75" customHeight="1">
      <c r="A21" s="9" t="s">
        <v>19</v>
      </c>
      <c r="B21" s="6" t="s">
        <v>12</v>
      </c>
      <c r="C21" s="7"/>
      <c r="D21" s="5">
        <f>104415.2+D22+D23</f>
        <v>116680.1</v>
      </c>
      <c r="E21" s="7"/>
      <c r="F21" s="8"/>
      <c r="G21" s="8"/>
    </row>
    <row r="22" spans="1:7" ht="14.25" customHeight="1">
      <c r="A22" s="9" t="s">
        <v>20</v>
      </c>
      <c r="B22" s="6" t="s">
        <v>12</v>
      </c>
      <c r="C22" s="5"/>
      <c r="D22" s="5">
        <v>9121.8</v>
      </c>
      <c r="E22" s="7"/>
      <c r="F22" s="8"/>
      <c r="G22" s="8"/>
    </row>
    <row r="23" spans="1:7" ht="15.75" customHeight="1">
      <c r="A23" s="9" t="s">
        <v>21</v>
      </c>
      <c r="B23" s="6" t="s">
        <v>12</v>
      </c>
      <c r="C23" s="5"/>
      <c r="D23" s="5">
        <v>3143.1</v>
      </c>
      <c r="E23" s="7"/>
      <c r="F23" s="8"/>
      <c r="G23" s="8"/>
    </row>
    <row r="24" spans="1:7" ht="15.75" customHeight="1">
      <c r="A24" s="9" t="s">
        <v>22</v>
      </c>
      <c r="B24" s="6" t="s">
        <v>12</v>
      </c>
      <c r="C24" s="7"/>
      <c r="D24" s="5">
        <f>7667.8+21649.9</f>
        <v>29317.7</v>
      </c>
      <c r="E24" s="7"/>
      <c r="F24" s="8"/>
      <c r="G24" s="8"/>
    </row>
    <row r="25" spans="1:7" ht="15.75" customHeight="1" hidden="1">
      <c r="A25" s="9"/>
      <c r="B25" s="6" t="s">
        <v>12</v>
      </c>
      <c r="C25" s="5"/>
      <c r="D25" s="5"/>
      <c r="E25" s="7"/>
      <c r="F25" s="8"/>
      <c r="G25" s="8"/>
    </row>
    <row r="26" spans="1:7" ht="15.75" customHeight="1">
      <c r="A26" s="9" t="s">
        <v>23</v>
      </c>
      <c r="B26" s="6" t="s">
        <v>12</v>
      </c>
      <c r="C26" s="7"/>
      <c r="D26" s="5">
        <v>2888.6</v>
      </c>
      <c r="E26" s="7"/>
      <c r="F26" s="8"/>
      <c r="G26" s="8"/>
    </row>
    <row r="27" spans="1:7" ht="15.75" customHeight="1">
      <c r="A27" s="15" t="s">
        <v>24</v>
      </c>
      <c r="B27" s="6" t="s">
        <v>12</v>
      </c>
      <c r="C27" s="5">
        <v>0</v>
      </c>
      <c r="D27" s="5">
        <v>0</v>
      </c>
      <c r="E27" s="7"/>
      <c r="F27" s="8"/>
      <c r="G27" s="8"/>
    </row>
    <row r="28" spans="1:7" ht="15.75" customHeight="1">
      <c r="A28" s="9" t="s">
        <v>4</v>
      </c>
      <c r="B28" s="6" t="s">
        <v>12</v>
      </c>
      <c r="C28" s="5">
        <v>0</v>
      </c>
      <c r="D28" s="5">
        <v>0</v>
      </c>
      <c r="E28" s="7"/>
      <c r="F28" s="8"/>
      <c r="G28" s="8"/>
    </row>
    <row r="29" spans="1:7" ht="21" customHeight="1">
      <c r="A29" s="5" t="s">
        <v>26</v>
      </c>
      <c r="B29" s="6" t="s">
        <v>12</v>
      </c>
      <c r="C29" s="7">
        <f>C20</f>
        <v>299906.04000000004</v>
      </c>
      <c r="D29" s="5">
        <f>D30+D33+D35</f>
        <v>121178.19999999998</v>
      </c>
      <c r="E29" s="7">
        <f>D29/C29*100</f>
        <v>40.40538830094918</v>
      </c>
      <c r="F29" s="8"/>
      <c r="G29" s="8"/>
    </row>
    <row r="30" spans="1:7" ht="15.75" customHeight="1">
      <c r="A30" s="9" t="s">
        <v>19</v>
      </c>
      <c r="B30" s="6" t="s">
        <v>12</v>
      </c>
      <c r="C30" s="7"/>
      <c r="D30" s="5">
        <f>67036+D31+D32</f>
        <v>85251.79999999999</v>
      </c>
      <c r="E30" s="7"/>
      <c r="F30" s="8"/>
      <c r="G30" s="8"/>
    </row>
    <row r="31" spans="1:7" ht="15.75" customHeight="1">
      <c r="A31" s="9" t="s">
        <v>20</v>
      </c>
      <c r="B31" s="6" t="s">
        <v>12</v>
      </c>
      <c r="C31" s="5"/>
      <c r="D31" s="5">
        <v>14360.4</v>
      </c>
      <c r="E31" s="7"/>
      <c r="F31" s="8"/>
      <c r="G31" s="8"/>
    </row>
    <row r="32" spans="1:7" ht="15.75" customHeight="1">
      <c r="A32" s="9" t="s">
        <v>27</v>
      </c>
      <c r="B32" s="6" t="s">
        <v>12</v>
      </c>
      <c r="C32" s="5"/>
      <c r="D32" s="5">
        <v>3855.4</v>
      </c>
      <c r="E32" s="7"/>
      <c r="F32" s="8"/>
      <c r="G32" s="8"/>
    </row>
    <row r="33" spans="1:7" ht="15.75" customHeight="1">
      <c r="A33" s="9" t="s">
        <v>22</v>
      </c>
      <c r="B33" s="6" t="s">
        <v>12</v>
      </c>
      <c r="C33" s="7"/>
      <c r="D33" s="5">
        <f>8724.4+25561.3</f>
        <v>34285.7</v>
      </c>
      <c r="E33" s="7"/>
      <c r="F33" s="8"/>
      <c r="G33" s="8"/>
    </row>
    <row r="34" spans="1:7" ht="15.75" customHeight="1" hidden="1">
      <c r="A34" s="9"/>
      <c r="B34" s="6" t="s">
        <v>12</v>
      </c>
      <c r="C34" s="7"/>
      <c r="D34" s="5"/>
      <c r="E34" s="7"/>
      <c r="F34" s="8"/>
      <c r="G34" s="8"/>
    </row>
    <row r="35" spans="1:7" ht="15.75" customHeight="1">
      <c r="A35" s="9" t="s">
        <v>23</v>
      </c>
      <c r="B35" s="6" t="s">
        <v>12</v>
      </c>
      <c r="C35" s="7"/>
      <c r="D35" s="5">
        <v>1640.7</v>
      </c>
      <c r="E35" s="7"/>
      <c r="F35" s="8"/>
      <c r="G35" s="8"/>
    </row>
    <row r="36" spans="1:7" ht="15.75" customHeight="1">
      <c r="A36" s="15" t="s">
        <v>24</v>
      </c>
      <c r="B36" s="6" t="s">
        <v>12</v>
      </c>
      <c r="C36" s="5">
        <v>0</v>
      </c>
      <c r="D36" s="5">
        <v>0</v>
      </c>
      <c r="E36" s="7"/>
      <c r="F36" s="8"/>
      <c r="G36" s="8"/>
    </row>
    <row r="37" spans="1:7" ht="15.75" customHeight="1">
      <c r="A37" s="9" t="s">
        <v>4</v>
      </c>
      <c r="B37" s="6" t="s">
        <v>12</v>
      </c>
      <c r="C37" s="5">
        <v>0</v>
      </c>
      <c r="D37" s="5">
        <v>0</v>
      </c>
      <c r="E37" s="7"/>
      <c r="F37" s="8"/>
      <c r="G37" s="8"/>
    </row>
    <row r="38" spans="1:7" ht="25.5" customHeight="1">
      <c r="A38" s="5" t="s">
        <v>28</v>
      </c>
      <c r="B38" s="6" t="s">
        <v>12</v>
      </c>
      <c r="C38" s="7">
        <f>213613.51+71370.14+14922.39</f>
        <v>299906.04000000004</v>
      </c>
      <c r="D38" s="5">
        <v>191762.1</v>
      </c>
      <c r="E38" s="7">
        <f>D38/C38*100</f>
        <v>63.940726235456935</v>
      </c>
      <c r="F38" s="8"/>
      <c r="G38" s="23"/>
    </row>
    <row r="39" spans="1:7" ht="15.75" customHeight="1">
      <c r="A39" s="11" t="s">
        <v>29</v>
      </c>
      <c r="B39" s="6" t="s">
        <v>12</v>
      </c>
      <c r="C39" s="5"/>
      <c r="D39" s="5"/>
      <c r="E39" s="7"/>
      <c r="F39" s="8"/>
      <c r="G39" s="23"/>
    </row>
    <row r="40" spans="1:7" ht="14.25" customHeight="1">
      <c r="A40" s="9" t="s">
        <v>30</v>
      </c>
      <c r="B40" s="6" t="s">
        <v>12</v>
      </c>
      <c r="C40" s="5">
        <v>210023.3</v>
      </c>
      <c r="D40" s="5">
        <v>106813.6</v>
      </c>
      <c r="E40" s="7">
        <f>D40/C40*100</f>
        <v>50.85797623406546</v>
      </c>
      <c r="F40" s="8"/>
      <c r="G40" s="8"/>
    </row>
    <row r="41" spans="1:7" ht="14.25" customHeight="1">
      <c r="A41" s="9" t="s">
        <v>31</v>
      </c>
      <c r="B41" s="6" t="s">
        <v>12</v>
      </c>
      <c r="C41" s="5">
        <f>16281.79+5443.07+1138.71</f>
        <v>22863.57</v>
      </c>
      <c r="D41" s="5">
        <v>21907.6</v>
      </c>
      <c r="E41" s="7">
        <f>D41/C41*100</f>
        <v>95.81880694922096</v>
      </c>
      <c r="F41" s="8"/>
      <c r="G41" s="8"/>
    </row>
    <row r="42" spans="1:7" ht="14.25" customHeight="1">
      <c r="A42" s="9" t="s">
        <v>32</v>
      </c>
      <c r="B42" s="6" t="s">
        <v>12</v>
      </c>
      <c r="C42" s="5">
        <v>0</v>
      </c>
      <c r="D42" s="5">
        <v>0</v>
      </c>
      <c r="E42" s="7"/>
      <c r="F42" s="8"/>
      <c r="G42" s="8"/>
    </row>
    <row r="43" spans="1:7" ht="14.25" customHeight="1">
      <c r="A43" s="9" t="s">
        <v>33</v>
      </c>
      <c r="B43" s="6" t="s">
        <v>12</v>
      </c>
      <c r="C43" s="5">
        <f>1338.69+447.53+93.62</f>
        <v>1879.8400000000001</v>
      </c>
      <c r="D43" s="5">
        <v>1542.1</v>
      </c>
      <c r="E43" s="7">
        <f aca="true" t="shared" si="0" ref="E43:E49">D43/C43*100</f>
        <v>82.03357732572984</v>
      </c>
      <c r="F43" s="8"/>
      <c r="G43" s="8"/>
    </row>
    <row r="44" spans="1:7" ht="14.25" customHeight="1">
      <c r="A44" s="9" t="s">
        <v>34</v>
      </c>
      <c r="B44" s="6" t="s">
        <v>12</v>
      </c>
      <c r="C44" s="5">
        <v>24811.21</v>
      </c>
      <c r="D44" s="5">
        <v>16888.6</v>
      </c>
      <c r="E44" s="7">
        <f t="shared" si="0"/>
        <v>68.06842552217324</v>
      </c>
      <c r="F44" s="8"/>
      <c r="G44" s="8"/>
    </row>
    <row r="45" spans="1:7" ht="14.25" customHeight="1">
      <c r="A45" s="9" t="s">
        <v>45</v>
      </c>
      <c r="B45" s="6" t="s">
        <v>12</v>
      </c>
      <c r="C45" s="7">
        <f>30941.26+1345.9+3492.1</f>
        <v>35779.26</v>
      </c>
      <c r="D45" s="5">
        <f>29128.8+6129.8</f>
        <v>35258.6</v>
      </c>
      <c r="E45" s="7">
        <f t="shared" si="0"/>
        <v>98.54479941731606</v>
      </c>
      <c r="F45" s="8"/>
      <c r="G45" s="8"/>
    </row>
    <row r="46" spans="1:7" ht="14.25" customHeight="1" hidden="1">
      <c r="A46" s="9"/>
      <c r="B46" s="6"/>
      <c r="C46" s="7"/>
      <c r="D46" s="5"/>
      <c r="E46" s="7"/>
      <c r="F46" s="8"/>
      <c r="G46" s="8"/>
    </row>
    <row r="47" spans="1:7" ht="14.25" customHeight="1">
      <c r="A47" s="9" t="s">
        <v>37</v>
      </c>
      <c r="B47" s="6" t="s">
        <v>12</v>
      </c>
      <c r="C47" s="13">
        <v>1526</v>
      </c>
      <c r="D47" s="5">
        <v>5137</v>
      </c>
      <c r="E47" s="7">
        <f t="shared" si="0"/>
        <v>336.6317169069462</v>
      </c>
      <c r="F47" s="8"/>
      <c r="G47" s="8"/>
    </row>
    <row r="48" spans="1:7" ht="14.25" customHeight="1">
      <c r="A48" s="9" t="s">
        <v>38</v>
      </c>
      <c r="B48" s="6" t="s">
        <v>12</v>
      </c>
      <c r="C48" s="5">
        <v>3022.86</v>
      </c>
      <c r="D48" s="5">
        <v>4214.6</v>
      </c>
      <c r="E48" s="7">
        <f t="shared" si="0"/>
        <v>139.42425385231206</v>
      </c>
      <c r="F48" s="8"/>
      <c r="G48" s="8"/>
    </row>
    <row r="49" spans="1:8" ht="25.5" customHeight="1">
      <c r="A49" s="5" t="s">
        <v>39</v>
      </c>
      <c r="B49" s="6" t="s">
        <v>2</v>
      </c>
      <c r="C49" s="13">
        <f>C38/C$9</f>
        <v>1415.3187352524776</v>
      </c>
      <c r="D49" s="13">
        <f>D38/D$9</f>
        <v>1754.4565416285454</v>
      </c>
      <c r="E49" s="7">
        <f t="shared" si="0"/>
        <v>123.96193860286668</v>
      </c>
      <c r="F49" s="8"/>
      <c r="G49" s="16"/>
      <c r="H49" s="17"/>
    </row>
    <row r="50" spans="1:7" ht="14.25" customHeight="1">
      <c r="A50" s="11" t="s">
        <v>29</v>
      </c>
      <c r="B50" s="6"/>
      <c r="C50" s="13"/>
      <c r="D50" s="13"/>
      <c r="E50" s="7"/>
      <c r="F50" s="8"/>
      <c r="G50" s="8"/>
    </row>
    <row r="51" spans="1:8" ht="15.75" customHeight="1">
      <c r="A51" s="9" t="s">
        <v>30</v>
      </c>
      <c r="B51" s="6" t="s">
        <v>2</v>
      </c>
      <c r="C51" s="13">
        <f aca="true" t="shared" si="1" ref="C51:C59">C40/C$9</f>
        <v>991.1434638980651</v>
      </c>
      <c r="D51" s="13">
        <f aca="true" t="shared" si="2" ref="D51:D59">D40/D$9</f>
        <v>977.2516010978958</v>
      </c>
      <c r="E51" s="7">
        <f>D51/C51*100</f>
        <v>98.59840040254778</v>
      </c>
      <c r="F51" s="8"/>
      <c r="G51" s="18"/>
      <c r="H51" s="19"/>
    </row>
    <row r="52" spans="1:8" ht="15.75" customHeight="1">
      <c r="A52" s="9" t="s">
        <v>31</v>
      </c>
      <c r="B52" s="6" t="s">
        <v>2</v>
      </c>
      <c r="C52" s="13">
        <f t="shared" si="1"/>
        <v>107.89792354884379</v>
      </c>
      <c r="D52" s="13">
        <f t="shared" si="2"/>
        <v>200.43549862763038</v>
      </c>
      <c r="E52" s="7">
        <f>D52/C52*100</f>
        <v>185.76399993174678</v>
      </c>
      <c r="F52" s="8"/>
      <c r="G52" s="18"/>
      <c r="H52" s="19"/>
    </row>
    <row r="53" spans="1:8" ht="15.75" customHeight="1">
      <c r="A53" s="9" t="s">
        <v>32</v>
      </c>
      <c r="B53" s="6" t="s">
        <v>2</v>
      </c>
      <c r="C53" s="13">
        <f t="shared" si="1"/>
        <v>0</v>
      </c>
      <c r="D53" s="13">
        <f t="shared" si="2"/>
        <v>0</v>
      </c>
      <c r="E53" s="7"/>
      <c r="F53" s="8"/>
      <c r="G53" s="18"/>
      <c r="H53" s="19"/>
    </row>
    <row r="54" spans="1:8" ht="15.75" customHeight="1">
      <c r="A54" s="9" t="s">
        <v>33</v>
      </c>
      <c r="B54" s="6" t="s">
        <v>2</v>
      </c>
      <c r="C54" s="13">
        <f t="shared" si="1"/>
        <v>8.871354412458707</v>
      </c>
      <c r="D54" s="13">
        <f t="shared" si="2"/>
        <v>14.108874656907593</v>
      </c>
      <c r="E54" s="7">
        <f aca="true" t="shared" si="3" ref="E54:E59">D54/C54*100</f>
        <v>159.0385639096263</v>
      </c>
      <c r="F54" s="8"/>
      <c r="G54" s="18"/>
      <c r="H54" s="19"/>
    </row>
    <row r="55" spans="1:8" ht="15.75" customHeight="1">
      <c r="A55" s="9" t="s">
        <v>34</v>
      </c>
      <c r="B55" s="6" t="s">
        <v>2</v>
      </c>
      <c r="C55" s="13">
        <f t="shared" si="1"/>
        <v>117.0892402076451</v>
      </c>
      <c r="D55" s="13">
        <f t="shared" si="2"/>
        <v>154.51601097895698</v>
      </c>
      <c r="E55" s="7">
        <f t="shared" si="3"/>
        <v>131.96431260886104</v>
      </c>
      <c r="F55" s="8"/>
      <c r="G55" s="18"/>
      <c r="H55" s="19"/>
    </row>
    <row r="56" spans="1:8" ht="15.75" customHeight="1">
      <c r="A56" s="9" t="s">
        <v>35</v>
      </c>
      <c r="B56" s="6" t="s">
        <v>2</v>
      </c>
      <c r="C56" s="13">
        <f t="shared" si="1"/>
        <v>168.84974044360547</v>
      </c>
      <c r="D56" s="13">
        <f t="shared" si="2"/>
        <v>322.5855443732845</v>
      </c>
      <c r="E56" s="7">
        <f t="shared" si="3"/>
        <v>191.0488837742843</v>
      </c>
      <c r="F56" s="8"/>
      <c r="G56" s="18"/>
      <c r="H56" s="19"/>
    </row>
    <row r="57" spans="1:8" ht="15.75" customHeight="1">
      <c r="A57" s="9" t="s">
        <v>36</v>
      </c>
      <c r="B57" s="6" t="s">
        <v>2</v>
      </c>
      <c r="C57" s="13">
        <f t="shared" si="1"/>
        <v>0</v>
      </c>
      <c r="D57" s="13">
        <f t="shared" si="2"/>
        <v>0</v>
      </c>
      <c r="E57" s="7"/>
      <c r="F57" s="8"/>
      <c r="G57" s="18"/>
      <c r="H57" s="19"/>
    </row>
    <row r="58" spans="1:8" ht="15.75" customHeight="1">
      <c r="A58" s="9" t="s">
        <v>37</v>
      </c>
      <c r="B58" s="6" t="s">
        <v>2</v>
      </c>
      <c r="C58" s="13">
        <f t="shared" si="1"/>
        <v>7.201510146295422</v>
      </c>
      <c r="D58" s="13">
        <f t="shared" si="2"/>
        <v>46.99908508691674</v>
      </c>
      <c r="E58" s="7">
        <f t="shared" si="3"/>
        <v>652.6281867573827</v>
      </c>
      <c r="F58" s="8"/>
      <c r="G58" s="18"/>
      <c r="H58" s="19"/>
    </row>
    <row r="59" spans="1:8" ht="15.75" customHeight="1">
      <c r="A59" s="9" t="s">
        <v>38</v>
      </c>
      <c r="B59" s="6" t="s">
        <v>2</v>
      </c>
      <c r="C59" s="13">
        <f t="shared" si="1"/>
        <v>14.265502595563946</v>
      </c>
      <c r="D59" s="13">
        <f t="shared" si="2"/>
        <v>38.55992680695334</v>
      </c>
      <c r="E59" s="7">
        <f t="shared" si="3"/>
        <v>270.30191574844395</v>
      </c>
      <c r="F59" s="8"/>
      <c r="G59" s="18"/>
      <c r="H59" s="19"/>
    </row>
    <row r="60" spans="1:7" ht="32.25" customHeight="1">
      <c r="A60" s="5" t="s">
        <v>40</v>
      </c>
      <c r="B60" s="6" t="s">
        <v>3</v>
      </c>
      <c r="C60" s="5">
        <v>0</v>
      </c>
      <c r="D60" s="5">
        <f>D20-D38+D36</f>
        <v>-42875.69999999998</v>
      </c>
      <c r="E60" s="7"/>
      <c r="F60" s="8"/>
      <c r="G60" s="8"/>
    </row>
    <row r="61" spans="1:7" ht="18" customHeight="1">
      <c r="A61" s="9"/>
      <c r="B61" s="6"/>
      <c r="C61" s="5"/>
      <c r="D61" s="5"/>
      <c r="E61" s="7"/>
      <c r="F61" s="8"/>
      <c r="G61" s="8"/>
    </row>
    <row r="62" spans="1:7" ht="15.75" customHeight="1">
      <c r="A62" s="9" t="s">
        <v>41</v>
      </c>
      <c r="B62" s="6" t="s">
        <v>5</v>
      </c>
      <c r="C62" s="5">
        <v>321</v>
      </c>
      <c r="D62" s="5">
        <v>276</v>
      </c>
      <c r="E62" s="7">
        <f>D62/C62*100</f>
        <v>85.98130841121495</v>
      </c>
      <c r="F62" s="8"/>
      <c r="G62" s="8"/>
    </row>
    <row r="63" spans="1:7" ht="15.75" customHeight="1">
      <c r="A63" s="9" t="s">
        <v>42</v>
      </c>
      <c r="B63" s="6" t="s">
        <v>2</v>
      </c>
      <c r="C63" s="20">
        <f>C45/12/C62*1000</f>
        <v>9288.489096573208</v>
      </c>
      <c r="D63" s="20">
        <f>D45/12/269*1000</f>
        <v>10922.738537794301</v>
      </c>
      <c r="E63" s="7">
        <f>D63/C63*100</f>
        <v>117.59435172103517</v>
      </c>
      <c r="F63" s="8"/>
      <c r="G63" s="8"/>
    </row>
    <row r="64" spans="1:7" ht="14.25" customHeight="1">
      <c r="A64" s="8"/>
      <c r="B64" s="21"/>
      <c r="C64" s="8"/>
      <c r="D64" s="8"/>
      <c r="E64" s="8"/>
      <c r="F64" s="8"/>
      <c r="G64" s="8"/>
    </row>
    <row r="65" spans="1:7" ht="34.5" customHeight="1">
      <c r="A65" s="22" t="s">
        <v>43</v>
      </c>
      <c r="B65" s="21"/>
      <c r="C65" s="8"/>
      <c r="D65" s="8"/>
      <c r="E65" s="8"/>
      <c r="F65" s="8"/>
      <c r="G65" s="8"/>
    </row>
    <row r="66" spans="1:7" ht="36" customHeight="1">
      <c r="A66" s="22" t="s">
        <v>44</v>
      </c>
      <c r="B66" s="21"/>
      <c r="C66" s="8"/>
      <c r="D66" s="8"/>
      <c r="E66" s="8"/>
      <c r="F66" s="8"/>
      <c r="G66" s="8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</sheetData>
  <sheetProtection selectLockedCells="1" selectUnlockedCells="1"/>
  <mergeCells count="4">
    <mergeCell ref="A1:E1"/>
    <mergeCell ref="A2:E2"/>
    <mergeCell ref="A3:E3"/>
    <mergeCell ref="C5:D5"/>
  </mergeCells>
  <printOptions/>
  <pageMargins left="0.7875" right="0.7875" top="0.20416666666666666" bottom="0.262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9">
      <selection activeCell="A1" sqref="A1"/>
    </sheetView>
  </sheetViews>
  <sheetFormatPr defaultColWidth="11.75390625" defaultRowHeight="13.5" customHeight="1"/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75390625" defaultRowHeight="13.5" customHeight="1"/>
  <cols>
    <col min="1" max="1" width="37.125" style="0" customWidth="1"/>
    <col min="2" max="2" width="14.75390625" style="0" customWidth="1"/>
    <col min="3" max="4" width="11.75390625" style="0" customWidth="1"/>
    <col min="5" max="5" width="7.125" style="0" customWidth="1"/>
    <col min="6" max="6" width="14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2020-02-11T08:20:20Z</cp:lastPrinted>
  <dcterms:created xsi:type="dcterms:W3CDTF">2017-02-20T11:10:06Z</dcterms:created>
  <dcterms:modified xsi:type="dcterms:W3CDTF">2020-02-26T07:45:55Z</dcterms:modified>
  <cp:category/>
  <cp:version/>
  <cp:contentType/>
  <cp:contentStatus/>
</cp:coreProperties>
</file>